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1640" activeTab="1"/>
  </bookViews>
  <sheets>
    <sheet name="годовой (каз)" sheetId="6" r:id="rId1"/>
    <sheet name="годовой" sheetId="5" r:id="rId2"/>
    <sheet name="Лист2" sheetId="2" r:id="rId3"/>
    <sheet name="Лист3" sheetId="3" r:id="rId4"/>
  </sheets>
  <definedNames>
    <definedName name="OLE_LINK1" localSheetId="1">годовой!$D$141</definedName>
    <definedName name="OLE_LINK1" localSheetId="0">'годовой (каз)'!$D$141</definedName>
    <definedName name="_xlnm.Print_Area" localSheetId="1">годовой!$A$1:$M$478</definedName>
    <definedName name="_xlnm.Print_Area" localSheetId="0">'годовой (каз)'!$A$1:$M$478</definedName>
  </definedNames>
  <calcPr calcId="124519"/>
</workbook>
</file>

<file path=xl/calcChain.xml><?xml version="1.0" encoding="utf-8"?>
<calcChain xmlns="http://schemas.openxmlformats.org/spreadsheetml/2006/main">
  <c r="M474" i="6"/>
  <c r="L474"/>
  <c r="L475" s="1"/>
  <c r="K474"/>
  <c r="K475" s="1"/>
  <c r="J474"/>
  <c r="J475" s="1"/>
  <c r="I474"/>
  <c r="I475" s="1"/>
  <c r="M457"/>
  <c r="L457"/>
  <c r="K457"/>
  <c r="J457"/>
  <c r="I457"/>
  <c r="N427"/>
  <c r="M424"/>
  <c r="L424"/>
  <c r="K424"/>
  <c r="J424"/>
  <c r="I424"/>
  <c r="N401"/>
  <c r="L398"/>
  <c r="K398"/>
  <c r="J398"/>
  <c r="N358"/>
  <c r="M355"/>
  <c r="L355"/>
  <c r="K355"/>
  <c r="J355"/>
  <c r="I355"/>
  <c r="I336"/>
  <c r="N332"/>
  <c r="M329"/>
  <c r="L329"/>
  <c r="K329"/>
  <c r="J329"/>
  <c r="I329"/>
  <c r="N263"/>
  <c r="M260"/>
  <c r="L260"/>
  <c r="K260"/>
  <c r="J260"/>
  <c r="I260"/>
  <c r="N244"/>
  <c r="M241"/>
  <c r="L241"/>
  <c r="K241"/>
  <c r="J241"/>
  <c r="I241"/>
  <c r="N207"/>
  <c r="M204"/>
  <c r="L204"/>
  <c r="K204"/>
  <c r="J204"/>
  <c r="I204"/>
  <c r="N191"/>
  <c r="M188"/>
  <c r="L188"/>
  <c r="K188"/>
  <c r="J188"/>
  <c r="I188"/>
  <c r="M181"/>
  <c r="L181"/>
  <c r="K181"/>
  <c r="J181"/>
  <c r="I181"/>
  <c r="N162"/>
  <c r="L159"/>
  <c r="K159"/>
  <c r="J159"/>
  <c r="I159"/>
  <c r="M158"/>
  <c r="M157"/>
  <c r="M156"/>
  <c r="M155"/>
  <c r="M154"/>
  <c r="M153"/>
  <c r="M152"/>
  <c r="M151"/>
  <c r="M150"/>
  <c r="M149"/>
  <c r="M148"/>
  <c r="M147"/>
  <c r="M146"/>
  <c r="M145"/>
  <c r="M144"/>
  <c r="M143"/>
  <c r="M159" s="1"/>
  <c r="M142"/>
  <c r="N141"/>
  <c r="M141"/>
  <c r="L138"/>
  <c r="K138"/>
  <c r="J138"/>
  <c r="I138"/>
  <c r="N125"/>
  <c r="M125"/>
  <c r="M138" s="1"/>
  <c r="M122"/>
  <c r="L122"/>
  <c r="K122"/>
  <c r="J122"/>
  <c r="I122"/>
  <c r="N106"/>
  <c r="N77"/>
  <c r="M74"/>
  <c r="L74"/>
  <c r="K74"/>
  <c r="J74"/>
  <c r="I74"/>
  <c r="N35"/>
  <c r="M32"/>
  <c r="L32"/>
  <c r="K32"/>
  <c r="J32"/>
  <c r="I32"/>
  <c r="N21"/>
  <c r="M18"/>
  <c r="L18"/>
  <c r="K18"/>
  <c r="J18"/>
  <c r="I18"/>
  <c r="N13"/>
  <c r="K74" i="5"/>
  <c r="M475"/>
  <c r="I475"/>
  <c r="M475" i="6" l="1"/>
  <c r="N21" i="5"/>
  <c r="N427" l="1"/>
  <c r="N401"/>
  <c r="N358"/>
  <c r="N332"/>
  <c r="N263"/>
  <c r="N244"/>
  <c r="N207"/>
  <c r="N191"/>
  <c r="N162"/>
  <c r="N141"/>
  <c r="N125"/>
  <c r="N106"/>
  <c r="N77"/>
  <c r="N35"/>
  <c r="N13"/>
  <c r="K329" l="1"/>
  <c r="J329"/>
  <c r="I336"/>
  <c r="J32" l="1"/>
  <c r="K18"/>
  <c r="J18"/>
  <c r="I18"/>
  <c r="K424"/>
  <c r="J398"/>
  <c r="K398"/>
  <c r="K122"/>
  <c r="K457" l="1"/>
  <c r="M241"/>
  <c r="I241"/>
  <c r="I329"/>
  <c r="M424"/>
  <c r="L355"/>
  <c r="L398"/>
  <c r="I424"/>
  <c r="K474" l="1"/>
  <c r="L159"/>
  <c r="K159"/>
  <c r="J159"/>
  <c r="I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59" s="1"/>
  <c r="M474"/>
  <c r="L474"/>
  <c r="J474"/>
  <c r="I474"/>
  <c r="M329"/>
  <c r="L329"/>
  <c r="I32" l="1"/>
  <c r="M32"/>
  <c r="L32"/>
  <c r="K32"/>
  <c r="M74"/>
  <c r="L74"/>
  <c r="L475" s="1"/>
  <c r="J74"/>
  <c r="J475" s="1"/>
  <c r="I74"/>
  <c r="M122" l="1"/>
  <c r="L122"/>
  <c r="J122"/>
  <c r="I122"/>
  <c r="M204"/>
  <c r="L204"/>
  <c r="K204"/>
  <c r="J204"/>
  <c r="I204"/>
  <c r="M355"/>
  <c r="K355"/>
  <c r="J355"/>
  <c r="I355"/>
  <c r="L424" l="1"/>
  <c r="J424"/>
  <c r="M260" l="1"/>
  <c r="L260"/>
  <c r="K260"/>
  <c r="J260"/>
  <c r="I260"/>
  <c r="L241"/>
  <c r="K241"/>
  <c r="J241"/>
  <c r="K475" l="1"/>
  <c r="M181"/>
  <c r="L181"/>
  <c r="K181"/>
  <c r="J181"/>
  <c r="I181"/>
  <c r="M457" l="1"/>
  <c r="M188"/>
  <c r="M125"/>
  <c r="M138" s="1"/>
  <c r="M18"/>
  <c r="L457"/>
  <c r="L188"/>
  <c r="L138"/>
  <c r="L18"/>
  <c r="J457"/>
  <c r="J188"/>
  <c r="J138"/>
  <c r="K188"/>
  <c r="K138"/>
  <c r="I457"/>
  <c r="I188"/>
  <c r="I138"/>
</calcChain>
</file>

<file path=xl/sharedStrings.xml><?xml version="1.0" encoding="utf-8"?>
<sst xmlns="http://schemas.openxmlformats.org/spreadsheetml/2006/main" count="3458" uniqueCount="562">
  <si>
    <t xml:space="preserve">к Правилам субсидирования </t>
  </si>
  <si>
    <t>стоимости удобрений</t>
  </si>
  <si>
    <t>(за исключением органических)</t>
  </si>
  <si>
    <t xml:space="preserve">№ </t>
  </si>
  <si>
    <t>Наименование районов</t>
  </si>
  <si>
    <t>Наименование сельскохозяйственной культуры, пар</t>
  </si>
  <si>
    <t>Вид удобрения</t>
  </si>
  <si>
    <t>Удобренная площадь в рамках субсидирования, гектар</t>
  </si>
  <si>
    <t>Объем выплаченных субсидий, тенге</t>
  </si>
  <si>
    <t>Общая удобренная площадь, гектар</t>
  </si>
  <si>
    <t>Аккольский</t>
  </si>
  <si>
    <t>пшеница</t>
  </si>
  <si>
    <t>аммофос</t>
  </si>
  <si>
    <t>Объем приобретенных субсидированных удобрений, тонна/ литр</t>
  </si>
  <si>
    <t>Объем внесенных удобрений, тонн/литр</t>
  </si>
  <si>
    <t>ИТОГО по области:</t>
  </si>
  <si>
    <t>Наименование сельхозтоваропроизводителя или сельскохозяйственного кооператива</t>
  </si>
  <si>
    <t>Наименование отечественного производителя, поставщика или иностранного производителя удобрений</t>
  </si>
  <si>
    <t>Норма внесения удобрений в физическом весе, килограмм/гектар (литр/гектар)</t>
  </si>
  <si>
    <t>ИИН/БИН сельскохозяйственного товаропроизводителя или сельскохозяйственного кооператива</t>
  </si>
  <si>
    <t>Удобрения отечественного производства</t>
  </si>
  <si>
    <t>Крупные сельхозтоваропроизводители или сельскохозяйственные кооперативы (свыше 1000 гектаров)</t>
  </si>
  <si>
    <t>ТОО «Одесское»</t>
  </si>
  <si>
    <t>ТОО «Казфосфат»</t>
  </si>
  <si>
    <t>Средние сельхозтоваропроизводители или сельскохозяйственные кооперативы (300- 1000 гектаров)</t>
  </si>
  <si>
    <t>ТОО «SC Food»</t>
  </si>
  <si>
    <t>002114790670</t>
  </si>
  <si>
    <t xml:space="preserve">ячмень </t>
  </si>
  <si>
    <t>Селитра аммиачная</t>
  </si>
  <si>
    <t>Мелкие сельхозтоваропроизводители или сельскохозяйственные кооперативы (до 300 гектаров)</t>
  </si>
  <si>
    <t>КХ «ЮТС»</t>
  </si>
  <si>
    <t>ИТОГО по району:</t>
  </si>
  <si>
    <t>ТОО "Енбек-1"</t>
  </si>
  <si>
    <t>ТОО "Казфосфат"</t>
  </si>
  <si>
    <t>селитра аммиачная</t>
  </si>
  <si>
    <t>ТОО "КазАзот"</t>
  </si>
  <si>
    <t>Атбасарский</t>
  </si>
  <si>
    <t>ТОО Бастау</t>
  </si>
  <si>
    <t>пар</t>
  </si>
  <si>
    <t>ТОО Казфосфат</t>
  </si>
  <si>
    <t>ТОО Алтындан</t>
  </si>
  <si>
    <t>ТОО Барс</t>
  </si>
  <si>
    <t>040240005480</t>
  </si>
  <si>
    <t xml:space="preserve">ТОО Каражар -1 </t>
  </si>
  <si>
    <t>041240013612</t>
  </si>
  <si>
    <t>ТОО КазАзот</t>
  </si>
  <si>
    <t>ТОО Купабаев и К</t>
  </si>
  <si>
    <t>041040009667</t>
  </si>
  <si>
    <t>зябь</t>
  </si>
  <si>
    <t>КХ Твердохлеб</t>
  </si>
  <si>
    <t>КХ Семенча</t>
  </si>
  <si>
    <t>КХ Сункар</t>
  </si>
  <si>
    <t>КХ Родина</t>
  </si>
  <si>
    <t xml:space="preserve">пшеница </t>
  </si>
  <si>
    <t>Аммиачная селитра</t>
  </si>
  <si>
    <t>Казфосфат</t>
  </si>
  <si>
    <t>КХ Гафуров</t>
  </si>
  <si>
    <t>КХ Дружба</t>
  </si>
  <si>
    <t xml:space="preserve">КХ Хамитов </t>
  </si>
  <si>
    <t>Удобрения иностранного  производства</t>
  </si>
  <si>
    <t xml:space="preserve">Атбасарский </t>
  </si>
  <si>
    <t>ТОО Шуйское ХХ1</t>
  </si>
  <si>
    <t>020540001792</t>
  </si>
  <si>
    <t>Карбамид</t>
  </si>
  <si>
    <t>АО Fargonaazot</t>
  </si>
  <si>
    <t>ТОО Абылайхан -Садубек</t>
  </si>
  <si>
    <t>050641004464</t>
  </si>
  <si>
    <t>СП ООО Samarkand NPK</t>
  </si>
  <si>
    <t>Бурабайский</t>
  </si>
  <si>
    <t>ячмень</t>
  </si>
  <si>
    <t>АО "КазАзот"</t>
  </si>
  <si>
    <t>ТОО "Алтын Бидай-2020"</t>
  </si>
  <si>
    <t>рапс</t>
  </si>
  <si>
    <t>Аммофос</t>
  </si>
  <si>
    <t>чечевица</t>
  </si>
  <si>
    <t>лён</t>
  </si>
  <si>
    <t>ТОО "АФ Бурабай-2007"</t>
  </si>
  <si>
    <t>ТОО "Арка Саулет"</t>
  </si>
  <si>
    <t>КХ "Омаров"</t>
  </si>
  <si>
    <t>картофель</t>
  </si>
  <si>
    <t>Nitro K</t>
  </si>
  <si>
    <t>Енбекшильдерский</t>
  </si>
  <si>
    <t>ТОО "КазГер"</t>
  </si>
  <si>
    <t>подсолнечник</t>
  </si>
  <si>
    <t>пары (подсолнечник)</t>
  </si>
  <si>
    <t>лен</t>
  </si>
  <si>
    <t>горчица</t>
  </si>
  <si>
    <t>кукуруза</t>
  </si>
  <si>
    <t xml:space="preserve">Селитра аммиачная </t>
  </si>
  <si>
    <t>ТОО "Баймырза-Агро"</t>
  </si>
  <si>
    <t xml:space="preserve">пары </t>
  </si>
  <si>
    <t>ТОО "КазФосфат"</t>
  </si>
  <si>
    <t xml:space="preserve">люпин </t>
  </si>
  <si>
    <t>Фертикс Марка Б</t>
  </si>
  <si>
    <t>ТОО "Агроэксперт Казахстана"</t>
  </si>
  <si>
    <t>Жидкое удобрение КАС</t>
  </si>
  <si>
    <t>ТОО "КосАгроКоммерц"</t>
  </si>
  <si>
    <t>ТОО Подгорное</t>
  </si>
  <si>
    <t>011140001530</t>
  </si>
  <si>
    <t>амиачная селитра</t>
  </si>
  <si>
    <t>АО Казазот</t>
  </si>
  <si>
    <t>ТОО Белагаш</t>
  </si>
  <si>
    <t>980540000743</t>
  </si>
  <si>
    <t>ТОО Жана Жол</t>
  </si>
  <si>
    <t>990540000844</t>
  </si>
  <si>
    <t>ТОО Труд</t>
  </si>
  <si>
    <t>981140000226</t>
  </si>
  <si>
    <t>ТОО Шункырколь</t>
  </si>
  <si>
    <t>980540000753</t>
  </si>
  <si>
    <t>ТОО Каражон</t>
  </si>
  <si>
    <t>980540000981</t>
  </si>
  <si>
    <t>ТОО Айбат</t>
  </si>
  <si>
    <t>000240001679</t>
  </si>
  <si>
    <t>ТОО Тарас</t>
  </si>
  <si>
    <t>980340002198</t>
  </si>
  <si>
    <t>ТОО Тугел С</t>
  </si>
  <si>
    <t>990240004925</t>
  </si>
  <si>
    <t>КХ Вальтер</t>
  </si>
  <si>
    <t>611006401681</t>
  </si>
  <si>
    <t>КХ Наида</t>
  </si>
  <si>
    <t>671005300494</t>
  </si>
  <si>
    <t>КХ Барт А.В.</t>
  </si>
  <si>
    <t>590723300686</t>
  </si>
  <si>
    <t>КХ Мечта</t>
  </si>
  <si>
    <t>580328350316</t>
  </si>
  <si>
    <t>КХ Есентай</t>
  </si>
  <si>
    <t>700207300656</t>
  </si>
  <si>
    <t>КХ Бригада</t>
  </si>
  <si>
    <t>580121300453</t>
  </si>
  <si>
    <t>Жаксынский</t>
  </si>
  <si>
    <t>ТОО Подгорное-1</t>
  </si>
  <si>
    <t>Карбамид Б</t>
  </si>
  <si>
    <t>TOO CemExEngineering</t>
  </si>
  <si>
    <t>ТОО Новокиенка</t>
  </si>
  <si>
    <t>041240000630</t>
  </si>
  <si>
    <t>Коргалжынский</t>
  </si>
  <si>
    <t>ТОО"Маншук-АЭ"</t>
  </si>
  <si>
    <t>ТОО"Агрофирма Жер 888"</t>
  </si>
  <si>
    <t>Микроудобрение МЭРС</t>
  </si>
  <si>
    <t>ТОО "Хазрат-Али-Акбар"</t>
  </si>
  <si>
    <t>ТОО "Кенбидай Астык"</t>
  </si>
  <si>
    <t>ТОО "Агро-Кобетей"</t>
  </si>
  <si>
    <t>010140005878</t>
  </si>
  <si>
    <t>ТОО "Куралай МК"</t>
  </si>
  <si>
    <t>010740002875</t>
  </si>
  <si>
    <t>пары</t>
  </si>
  <si>
    <t>ТОО "Агрофирма Талды"</t>
  </si>
  <si>
    <t>010440004276</t>
  </si>
  <si>
    <t>ТОО "Кызыл Су-А"</t>
  </si>
  <si>
    <t>040440025670</t>
  </si>
  <si>
    <t>ТОО "Ак-жол 2030"</t>
  </si>
  <si>
    <t>991240006667</t>
  </si>
  <si>
    <t>Bio Energi</t>
  </si>
  <si>
    <t>ТОО "SWISSGROW"</t>
  </si>
  <si>
    <t>ТОО "Агрофирма Жер 888"</t>
  </si>
  <si>
    <t>ТОО "Агрофирма"Талды"</t>
  </si>
  <si>
    <t>Phoskraft MKR</t>
  </si>
  <si>
    <t>Сандыктауский</t>
  </si>
  <si>
    <t>ТОО "Мадениет"</t>
  </si>
  <si>
    <t>ТОО Хазрат али акбар</t>
  </si>
  <si>
    <t>ТОО "Широкое"</t>
  </si>
  <si>
    <t>аммиачная селитра</t>
  </si>
  <si>
    <t>ТОО "Агро-Шанс"</t>
  </si>
  <si>
    <t>овес</t>
  </si>
  <si>
    <t>ТОО "Агро-LAKE"</t>
  </si>
  <si>
    <t>ТОО "ПЗ Балкашинский</t>
  </si>
  <si>
    <t>ТОО "Родной Край"</t>
  </si>
  <si>
    <t>ТОО "Жабай"</t>
  </si>
  <si>
    <t>ТОО "Алтын-Жер"</t>
  </si>
  <si>
    <t>ТОО "Свободное"</t>
  </si>
  <si>
    <t>ТОО "Мадениет</t>
  </si>
  <si>
    <t>Супрефос NS</t>
  </si>
  <si>
    <t>ТОО "Сандыктау-Агро"</t>
  </si>
  <si>
    <t>Фертигреин старт</t>
  </si>
  <si>
    <t>ТОО "АСК Техник"</t>
  </si>
  <si>
    <t>ТОО "SWISSGROW</t>
  </si>
  <si>
    <t>Шортандинский</t>
  </si>
  <si>
    <t>ТОО "Нива"</t>
  </si>
  <si>
    <t>980140002309</t>
  </si>
  <si>
    <t>ТОО "Тонкерис"</t>
  </si>
  <si>
    <t>9801040003654</t>
  </si>
  <si>
    <t>ТОО "Казфофат"</t>
  </si>
  <si>
    <t>ТОО "Бектау"</t>
  </si>
  <si>
    <t>971240002462</t>
  </si>
  <si>
    <t>ТОО "Пригородное"</t>
  </si>
  <si>
    <t>041240003982</t>
  </si>
  <si>
    <t>ТОО "Сагым Бидай"</t>
  </si>
  <si>
    <t>050640003014</t>
  </si>
  <si>
    <t>ТОО "НПЦ ЗХ им. А.И.Бараева"</t>
  </si>
  <si>
    <t>071040006472</t>
  </si>
  <si>
    <t>горох</t>
  </si>
  <si>
    <t>многолетние травы</t>
  </si>
  <si>
    <t>ТОО "Новоселовка"</t>
  </si>
  <si>
    <t>990540003046</t>
  </si>
  <si>
    <t>ТОО "Табигат ТР"</t>
  </si>
  <si>
    <t>080840004194</t>
  </si>
  <si>
    <t xml:space="preserve">многолетние травы </t>
  </si>
  <si>
    <t>КХ "Рассвет"</t>
  </si>
  <si>
    <t>670831300284</t>
  </si>
  <si>
    <t>Есильский</t>
  </si>
  <si>
    <t>Ерейментауский</t>
  </si>
  <si>
    <t>к/х "Юльян"</t>
  </si>
  <si>
    <t>.780116301071</t>
  </si>
  <si>
    <t>Нитроаммофоска марка 14:14:23</t>
  </si>
  <si>
    <t>TOO «CemEX Engineering»</t>
  </si>
  <si>
    <t>Жидкое азотное удобрение (КАС)</t>
  </si>
  <si>
    <t>Агрохимикат монокалий фосфат (марка 0:52:34)</t>
  </si>
  <si>
    <t>Агрохимикат Сульфат калия (марка 53:18)</t>
  </si>
  <si>
    <t>.940940000423</t>
  </si>
  <si>
    <t>.980140004830</t>
  </si>
  <si>
    <t>.980340000449</t>
  </si>
  <si>
    <t>.690914300184</t>
  </si>
  <si>
    <t>Жаркаинский</t>
  </si>
  <si>
    <t xml:space="preserve">ТОО Агропромтехника      </t>
  </si>
  <si>
    <t>ТОО Сельхозхимия</t>
  </si>
  <si>
    <t>ТОО Жер-1</t>
  </si>
  <si>
    <t>ТОО Костычева</t>
  </si>
  <si>
    <t>ТОО Жаркаин</t>
  </si>
  <si>
    <t>к/х Дарин</t>
  </si>
  <si>
    <t>к/х Олимп</t>
  </si>
  <si>
    <t>Зерендинский</t>
  </si>
  <si>
    <t>ТОО "CemEX Engineering"</t>
  </si>
  <si>
    <t>яровая пшеница мягкая</t>
  </si>
  <si>
    <t>яровая мягкая пшеница</t>
  </si>
  <si>
    <t>кукуруза на силос</t>
  </si>
  <si>
    <t>ТОО "A.S.K. Technik"</t>
  </si>
  <si>
    <t>Controlphyt PK</t>
  </si>
  <si>
    <t>Fertigrain Star</t>
  </si>
  <si>
    <t xml:space="preserve">картофель </t>
  </si>
  <si>
    <t>Фертигрейн Фолиар</t>
  </si>
  <si>
    <t>Технокель Амино Бор</t>
  </si>
  <si>
    <t>Технокель Амино Микс</t>
  </si>
  <si>
    <t>Контролфит РК</t>
  </si>
  <si>
    <t>пшеница мягкая</t>
  </si>
  <si>
    <t>Астраханский</t>
  </si>
  <si>
    <t>АО КазАзот</t>
  </si>
  <si>
    <t>АО «КазАзот»</t>
  </si>
  <si>
    <t>Приложение 9</t>
  </si>
  <si>
    <t>Сводная информация  об использовании субсидий за 2017 года по Акмолинской области</t>
  </si>
  <si>
    <t>зябь (пшеница)</t>
  </si>
  <si>
    <t>2844</t>
  </si>
  <si>
    <t>ТОО АСКОП</t>
  </si>
  <si>
    <t>.71140012814</t>
  </si>
  <si>
    <t>ТОО ТОО СЕРП</t>
  </si>
  <si>
    <t>151140005432</t>
  </si>
  <si>
    <t>Мелкие сельхозтоваропроизводители или сельскохозяйственные кооперативы (300- 1000 гектаров)</t>
  </si>
  <si>
    <t>к/х Каскад</t>
  </si>
  <si>
    <t>.510105300562</t>
  </si>
  <si>
    <t>Technophyt PH</t>
  </si>
  <si>
    <t>ТОО "A.S.K. Tehnik"</t>
  </si>
  <si>
    <t>к/х Венера</t>
  </si>
  <si>
    <t>.631003450305</t>
  </si>
  <si>
    <t>к/х Каздаусты</t>
  </si>
  <si>
    <t>.640408350502</t>
  </si>
  <si>
    <t>к/х Даулет</t>
  </si>
  <si>
    <t>.600701300096</t>
  </si>
  <si>
    <t>к/х Тамерлан</t>
  </si>
  <si>
    <t>.510103350250</t>
  </si>
  <si>
    <t>ТОО Тура-Агро</t>
  </si>
  <si>
    <t>.150540012774</t>
  </si>
  <si>
    <t>Текамин Макс</t>
  </si>
  <si>
    <t>ТОО "Преображенка"</t>
  </si>
  <si>
    <t>Аммофос Б</t>
  </si>
  <si>
    <t>ТОО "Ен Дала"</t>
  </si>
  <si>
    <t>Селитра амиачная</t>
  </si>
  <si>
    <t>АО "Каз Азот"</t>
  </si>
  <si>
    <t>980240001027</t>
  </si>
  <si>
    <t>ТОО "Маншук АЭ"</t>
  </si>
  <si>
    <t>990640013146</t>
  </si>
  <si>
    <t>ТОО "АКА"</t>
  </si>
  <si>
    <t>060640007039</t>
  </si>
  <si>
    <t>ТОО "Кадам НС"</t>
  </si>
  <si>
    <t>040140005784</t>
  </si>
  <si>
    <t>ТОО "АФ Родина"</t>
  </si>
  <si>
    <t>050540005822</t>
  </si>
  <si>
    <t>ТОО"Казфосфат"</t>
  </si>
  <si>
    <t>АО "Акмола Феникс"</t>
  </si>
  <si>
    <t>960440000121</t>
  </si>
  <si>
    <t>ТОО "Акмола феникс плюс"</t>
  </si>
  <si>
    <t>041240001480</t>
  </si>
  <si>
    <t>ТОО "АФ Green Star"</t>
  </si>
  <si>
    <t>овощи</t>
  </si>
  <si>
    <t>мног.травы</t>
  </si>
  <si>
    <t>селитра аммиач</t>
  </si>
  <si>
    <t>КХ "Нива"</t>
  </si>
  <si>
    <t>Bio Energу</t>
  </si>
  <si>
    <t>1 литр</t>
  </si>
  <si>
    <t>Целиноградский</t>
  </si>
  <si>
    <t xml:space="preserve">Целиноградский </t>
  </si>
  <si>
    <t>ТОО Есиль МАН</t>
  </si>
  <si>
    <t>.10440001826</t>
  </si>
  <si>
    <t>МЭРС</t>
  </si>
  <si>
    <t>ТОО Хазрат Али Акбар</t>
  </si>
  <si>
    <t>ТОО Ново-Приречное</t>
  </si>
  <si>
    <t>ТОО Компания Орион Плюс</t>
  </si>
  <si>
    <t>.030140001849</t>
  </si>
  <si>
    <t>ТОО Чингис-Хан</t>
  </si>
  <si>
    <t>ТОО Орловка</t>
  </si>
  <si>
    <t>.020440005573</t>
  </si>
  <si>
    <t>ТОО Агро-Олдиви</t>
  </si>
  <si>
    <t>КФХ Шынгыс</t>
  </si>
  <si>
    <t>Удобрения иностранного производства</t>
  </si>
  <si>
    <t>к/х Маншук и К</t>
  </si>
  <si>
    <t>.650607450037</t>
  </si>
  <si>
    <t>удобрение сложное азотно-фосфорное серосодержащее марки 20:20</t>
  </si>
  <si>
    <t>ТОО CemEX Engineering</t>
  </si>
  <si>
    <t>Аршалынский</t>
  </si>
  <si>
    <t>ТОО Алем-777</t>
  </si>
  <si>
    <t>041140011028</t>
  </si>
  <si>
    <t>Удобрение азотно-фосфорно-калийное марки 15:15:15</t>
  </si>
  <si>
    <t>Буландынский район</t>
  </si>
  <si>
    <t>ТОО "Журавлевка 1"</t>
  </si>
  <si>
    <t>031140000596</t>
  </si>
  <si>
    <t>ТОО "СХП Новобратское"</t>
  </si>
  <si>
    <t>040940002709</t>
  </si>
  <si>
    <t>ПТ "Сакат"</t>
  </si>
  <si>
    <t>ТОО "Даниловское и К"</t>
  </si>
  <si>
    <t>990540004857</t>
  </si>
  <si>
    <t>FERTIGRAIN FOLIAR</t>
  </si>
  <si>
    <t>CONTROLPHYT PK</t>
  </si>
  <si>
    <t>TECHNOPHYT PH</t>
  </si>
  <si>
    <t>Егиндыкольский</t>
  </si>
  <si>
    <t>Зябь пшеница</t>
  </si>
  <si>
    <t>ТОО "Керегетас"</t>
  </si>
  <si>
    <t>ТОО "Каменка и Д"</t>
  </si>
  <si>
    <t>Зябь ячмень</t>
  </si>
  <si>
    <t>Зябь овес</t>
  </si>
  <si>
    <t>ТОО "Хазрат али акбар"</t>
  </si>
  <si>
    <t>ТОО СХП "Актив"</t>
  </si>
  <si>
    <t>ТОО"КазАзот"</t>
  </si>
  <si>
    <t>ТОО СХП "Целина-Агро"</t>
  </si>
  <si>
    <t>К/Х."Целина</t>
  </si>
  <si>
    <t>600720300991</t>
  </si>
  <si>
    <t>ТОО"Избасаров и К"</t>
  </si>
  <si>
    <t>041140011593</t>
  </si>
  <si>
    <t>ТОО"Зеленое-1"</t>
  </si>
  <si>
    <t>041040004319</t>
  </si>
  <si>
    <t>КТ"Федоренко и К"</t>
  </si>
  <si>
    <t>ТОО"Фермер 2002"</t>
  </si>
  <si>
    <t>0 20540001752</t>
  </si>
  <si>
    <t>ТОО "Фермер -2010"</t>
  </si>
  <si>
    <t>ТОО"Гранит-Петровка"</t>
  </si>
  <si>
    <t>0 50740010318</t>
  </si>
  <si>
    <t>К/Х."Ксения"</t>
  </si>
  <si>
    <t>ТОО"Вик-Агро"</t>
  </si>
  <si>
    <t>ТОО СХП "Шиликты"</t>
  </si>
  <si>
    <t>0 50140002395</t>
  </si>
  <si>
    <t>ТОО "Оксановка-1"</t>
  </si>
  <si>
    <t>0 41040001750</t>
  </si>
  <si>
    <t>аммофос марка  Б высший сорт</t>
  </si>
  <si>
    <t>ТОО "КDK GRAIN"</t>
  </si>
  <si>
    <t>980340000469</t>
  </si>
  <si>
    <t>ТОО"КДК-Агро"</t>
  </si>
  <si>
    <t>110140010895</t>
  </si>
  <si>
    <t>ТОО "Достык-06"</t>
  </si>
  <si>
    <t>К/Х.Шишов</t>
  </si>
  <si>
    <t>азотно-фосфорное серосодержащие сульфоаммофос NP(S)20:20(14)</t>
  </si>
  <si>
    <t>ОАО"ФОСАгро-Череповец"по поручениюТОО "Торговый дом"Дархан дала"</t>
  </si>
  <si>
    <t>азотно-фосфорное -калийное NPК(диаммофоска)марки10:26:26</t>
  </si>
  <si>
    <t>ТОО "Камышенка"</t>
  </si>
  <si>
    <t>0 51240002788</t>
  </si>
  <si>
    <t>супрефос-NS</t>
  </si>
  <si>
    <t>ТОО"Кос АгроКоммерц"</t>
  </si>
  <si>
    <t>ТОО СХП"Колутон-04</t>
  </si>
  <si>
    <t>0 41240000115</t>
  </si>
  <si>
    <t>.000240002865</t>
  </si>
  <si>
    <t>азотно-фосфорно-калийное 10:26:26</t>
  </si>
  <si>
    <t>ТОО "Даркан Дала"</t>
  </si>
  <si>
    <t>000240002865</t>
  </si>
  <si>
    <t>КХ "Березка"</t>
  </si>
  <si>
    <t>ТОО Дихан Плюс</t>
  </si>
  <si>
    <t>яровая твердая пшеница</t>
  </si>
  <si>
    <t>ТОО Зеренда Астык</t>
  </si>
  <si>
    <t>ТОО Викторовское</t>
  </si>
  <si>
    <t>ТОО АсНо Кокше</t>
  </si>
  <si>
    <t>ТОО Акжол-2011</t>
  </si>
  <si>
    <t>ТОО Берекет-2050</t>
  </si>
  <si>
    <t>нут</t>
  </si>
  <si>
    <t>ТОО Нарол</t>
  </si>
  <si>
    <t>ТОО Агро Крестьянский Двор</t>
  </si>
  <si>
    <t>многолетния травы (второй год)</t>
  </si>
  <si>
    <t>однолетние травы</t>
  </si>
  <si>
    <t>калий хлористый</t>
  </si>
  <si>
    <t>ТОО КосАгроКоммерц</t>
  </si>
  <si>
    <t>сульфат калия</t>
  </si>
  <si>
    <t>суперфосфат</t>
  </si>
  <si>
    <t>ТОО Кайнар</t>
  </si>
  <si>
    <t>ТОО Наббат-Пухальск</t>
  </si>
  <si>
    <t>ТОО Агротрейд Кокше</t>
  </si>
  <si>
    <t>морковь</t>
  </si>
  <si>
    <t>Карбамид марка Б</t>
  </si>
  <si>
    <t>яровая пшеница твердая</t>
  </si>
  <si>
    <t>ТОО Химик</t>
  </si>
  <si>
    <t>ТОО ''A.S.K. Technik"</t>
  </si>
  <si>
    <t>Tecnophyt PH</t>
  </si>
  <si>
    <t>удобрение азотно-фосфорно-калийное диаммофоска марки 10:26:26</t>
  </si>
  <si>
    <t>ТОО "Торговый дом "Даркан дала"</t>
  </si>
  <si>
    <t>ТОО Грин Азия</t>
  </si>
  <si>
    <t>нитроаммофоска (N-16: P-16: K-16)</t>
  </si>
  <si>
    <t>ТОО ЕвроХим-Кратау</t>
  </si>
  <si>
    <t xml:space="preserve">ТОО Агрофирма Мирас Жер </t>
  </si>
  <si>
    <t>жидкое азотное удобрение (КАС)</t>
  </si>
  <si>
    <t>г.Кокшетау</t>
  </si>
  <si>
    <t>ТОО "Агротрейд Кокше"</t>
  </si>
  <si>
    <t>ТОО "Агротрейд Кызылжар"</t>
  </si>
  <si>
    <t>Удобрение азотно-фосфорно-калийное, марки 10:26:26</t>
  </si>
  <si>
    <t>свекла</t>
  </si>
  <si>
    <t>ИТОГО по городу:</t>
  </si>
  <si>
    <t>ТОО Армавирский</t>
  </si>
  <si>
    <t>ТОО Урожайное 2015</t>
  </si>
  <si>
    <t>ТОО Урожайное 2016</t>
  </si>
  <si>
    <t>ТОО Алтын Дан Шаруа</t>
  </si>
  <si>
    <t>050840005880</t>
  </si>
  <si>
    <t>ТОО Алтын Егин2</t>
  </si>
  <si>
    <t>900202350022</t>
  </si>
  <si>
    <t>ТОО Алтын Егин</t>
  </si>
  <si>
    <t>601106350299</t>
  </si>
  <si>
    <t>ТОО Шарафутдинов и К</t>
  </si>
  <si>
    <t>041240002716</t>
  </si>
  <si>
    <t>КХ Гульбарам</t>
  </si>
  <si>
    <t>КХ Астык</t>
  </si>
  <si>
    <t>ТОО Астык Агро</t>
  </si>
  <si>
    <t>ТОО Ушаково Агро</t>
  </si>
  <si>
    <t>ТОО СХП Ушаково</t>
  </si>
  <si>
    <t xml:space="preserve"> МЭРС</t>
  </si>
  <si>
    <t>Bio energy</t>
  </si>
  <si>
    <t>Текнокель Амино Бор</t>
  </si>
  <si>
    <t>Заместитель акима Акмолинской области                                                                                                                                                                                                      А. Уисимбаев</t>
  </si>
  <si>
    <t xml:space="preserve">Тыңайтқыштар </t>
  </si>
  <si>
    <t xml:space="preserve">(органикалықтарды қоспағанда) құнын </t>
  </si>
  <si>
    <t>субсидиялау</t>
  </si>
  <si>
    <t>қағидаларына 9-қосымша</t>
  </si>
  <si>
    <t>Аудандардың атауы</t>
  </si>
  <si>
    <t xml:space="preserve">Ауыл шаруашылығы тауар өндірушінің немесе ауыл шаруашылығы кооперативінің атауы </t>
  </si>
  <si>
    <t>Ауыл шаруашылығы тауар өндірушінің немесе ауыл шаруашылығы кооперативінің ЖСН/БСН</t>
  </si>
  <si>
    <t>Ауыл шаруашылығы дақылдарының, сүрі танаптың атауы</t>
  </si>
  <si>
    <t>Тыңайтқыш түрі</t>
  </si>
  <si>
    <t xml:space="preserve">Тыңайтқышты отандық өндірушінің, жеткізушінің немесе шетелдік өндірушінің атауы </t>
  </si>
  <si>
    <t>Нақты салмақтағы тыңайтқышты енгізу нормасы, килограмм/гектар (литр/гектар)</t>
  </si>
  <si>
    <t>Субсидиялау шеңберінде тыңайтылған алқап, гектар</t>
  </si>
  <si>
    <t>Сатып алынған субсидияланған тыңайтқыштар көлемі, тонна/ литр</t>
  </si>
  <si>
    <t>Енгізілген тыңайтқыш көлемі, тонн/литр</t>
  </si>
  <si>
    <t>Жалпы тыңайтылған алқап, гектар</t>
  </si>
  <si>
    <t>Отандық өндірісті тыңайтқыштар</t>
  </si>
  <si>
    <t>Шетелдік өндірісті тыңайтқыштар</t>
  </si>
  <si>
    <t>Ірі ауыл шаруашылығы тауар өндірушілер немесе ауыл шаруашылығы кооперативтері (1000 гектардан жоғары)</t>
  </si>
  <si>
    <t>Орташа ауыл шаруашылығы тауар өндірушілер немесе ауыл шаруашылығы кооперативтері (300-1000 гектар)</t>
  </si>
  <si>
    <t>Ұсақ ауыл шаруашылығы тауар өндірушілер немесе ауыл шаруашылығы кооперативтері (300 гектарға дейін)</t>
  </si>
  <si>
    <t>бидай</t>
  </si>
  <si>
    <t xml:space="preserve">бидай </t>
  </si>
  <si>
    <t xml:space="preserve">арпа </t>
  </si>
  <si>
    <t>арпа</t>
  </si>
  <si>
    <t>сүрі танап</t>
  </si>
  <si>
    <t>Аммиак селитрасы</t>
  </si>
  <si>
    <t xml:space="preserve">Аммиак селитрасы </t>
  </si>
  <si>
    <t>Аудан бойынша ЖИЫНЫ:</t>
  </si>
  <si>
    <t>күнбағыс</t>
  </si>
  <si>
    <t>картоп</t>
  </si>
  <si>
    <t xml:space="preserve">картоп </t>
  </si>
  <si>
    <t>Ақмола облысы бойынша 2017 жылы субсидияның пайдаланылуы туралы жиынтық ақпарат</t>
  </si>
  <si>
    <t>Ақкөл</t>
  </si>
  <si>
    <t>Аршалы</t>
  </si>
  <si>
    <t>Астрахан</t>
  </si>
  <si>
    <t>Бурабай</t>
  </si>
  <si>
    <t>Атбасар</t>
  </si>
  <si>
    <t xml:space="preserve">Атбасар </t>
  </si>
  <si>
    <t>Бұланды</t>
  </si>
  <si>
    <t>Егіндікөл</t>
  </si>
  <si>
    <t>Еңбекшілдер</t>
  </si>
  <si>
    <t>Есіл</t>
  </si>
  <si>
    <t>Жақсы</t>
  </si>
  <si>
    <t>Жарқайың</t>
  </si>
  <si>
    <t>Зеренді</t>
  </si>
  <si>
    <t>Қорғалжын</t>
  </si>
  <si>
    <t>Сандықтау</t>
  </si>
  <si>
    <t>Целиноград</t>
  </si>
  <si>
    <t xml:space="preserve">Целиноград </t>
  </si>
  <si>
    <t>Шортанды</t>
  </si>
  <si>
    <t>Көкшетау қ</t>
  </si>
  <si>
    <t>Қала бойынша ЖИЫНЫ:</t>
  </si>
  <si>
    <t>Облыс бойынша ЖИЫНЫ:</t>
  </si>
  <si>
    <t>Ақмола облысы әкімінің орынбасары                                                                                                                                                                                                     А. Үйсімбаев</t>
  </si>
  <si>
    <t>10:26:26 маркалы азотты-фосфорлы-калийлі тыңайтқыш</t>
  </si>
  <si>
    <t>сәбіз</t>
  </si>
  <si>
    <t>қызылша</t>
  </si>
  <si>
    <t>Төзығырген субсидия көлемі, теңге</t>
  </si>
  <si>
    <t>зығыр</t>
  </si>
  <si>
    <t>көпжылдық шөптер</t>
  </si>
  <si>
    <t>сүрі танап (күнбағыс)</t>
  </si>
  <si>
    <t xml:space="preserve">сүрі танап </t>
  </si>
  <si>
    <t>жасымық</t>
  </si>
  <si>
    <t>асбұршақ</t>
  </si>
  <si>
    <t>көкөністер</t>
  </si>
  <si>
    <t>сүдігер</t>
  </si>
  <si>
    <t>сүдігер (бидай)</t>
  </si>
  <si>
    <t>сүдігер бидай</t>
  </si>
  <si>
    <t>сүдігер арпа</t>
  </si>
  <si>
    <t>қыша</t>
  </si>
  <si>
    <t>жүгері</t>
  </si>
  <si>
    <t xml:space="preserve">бөрібұршақ </t>
  </si>
  <si>
    <t>жаздық жұмсақ бидай</t>
  </si>
  <si>
    <t>жаздық қатты бидай</t>
  </si>
  <si>
    <t xml:space="preserve">жаздық жұсақ бидай </t>
  </si>
  <si>
    <t>сұлы</t>
  </si>
  <si>
    <t>сүдігер сұлы</t>
  </si>
  <si>
    <t>жұмсақ бидай</t>
  </si>
  <si>
    <t>көпжылдық шөптер (екінші жыл)</t>
  </si>
  <si>
    <t>біржылдық шөптер</t>
  </si>
  <si>
    <t>сүрлемге арналған жүгері</t>
  </si>
  <si>
    <t>«Одесское» ЖШС</t>
  </si>
  <si>
    <t xml:space="preserve"> «SC Food» ЖШС</t>
  </si>
  <si>
    <t>«ЮТС» ШҚ</t>
  </si>
  <si>
    <t>"Еңбек-1" ЖШС</t>
  </si>
  <si>
    <t xml:space="preserve"> "Березка" ШҚ</t>
  </si>
  <si>
    <t xml:space="preserve"> СХП "Актив" ЖШС</t>
  </si>
  <si>
    <t xml:space="preserve"> СХП "Целина-Агро" ЖШС</t>
  </si>
  <si>
    <t>азотты-фосфорлы-калийлі 10:26:26</t>
  </si>
  <si>
    <t>Удобрение азотты-фосфорлы-калийлі марки 15:15:15</t>
  </si>
  <si>
    <t>удобрение азотты-фосфорлы-калийлі диаммофоска марки 10:26:26</t>
  </si>
  <si>
    <t>"Қазфосфат" ЖШС</t>
  </si>
  <si>
    <t>"Қазазот" АҚ</t>
  </si>
  <si>
    <t>"Қазазот" ЖШС</t>
  </si>
  <si>
    <t>"Дарқан дала" ЖШС</t>
  </si>
  <si>
    <t xml:space="preserve"> "Дархан дала"  сауда үйі" ЖШС тапсырмасы бойынша "ФОСАгро-Череповец" ААҚ</t>
  </si>
  <si>
    <t>"Кос АгроКоммерц"  ЖШС</t>
  </si>
  <si>
    <t xml:space="preserve"> Fargonaazot АҚ</t>
  </si>
  <si>
    <t xml:space="preserve"> Samarkand NPK ЖШҚ СП</t>
  </si>
  <si>
    <t>"ҚазАзот" ЖШС</t>
  </si>
  <si>
    <t>"A.S.K. Technik" ЖШС</t>
  </si>
  <si>
    <t>"ҚазАзот" АҚ</t>
  </si>
  <si>
    <t>"Хазрат Али Акбар" АҚ</t>
  </si>
  <si>
    <t>"Қазақстан агро сараптамасы" ЖШС</t>
  </si>
  <si>
    <t>КосАгроКоммерц" ЖШС</t>
  </si>
  <si>
    <t>"CemEX Engineering" ЖШС</t>
  </si>
  <si>
    <t>ҚазАзот АҚ</t>
  </si>
  <si>
    <t>CemEX Engineering  ЖШС</t>
  </si>
  <si>
    <t>"A.S.K. Tehnik"  ЖШС</t>
  </si>
  <si>
    <t>"КосАгроКоммерц"  ЖШС</t>
  </si>
  <si>
    <t>"CemEX Engineering"  ЖШС</t>
  </si>
  <si>
    <t>"'A.S.K. Technik"  ЖШС</t>
  </si>
  <si>
    <t>"'Дарқан дала" сауда үйі"  ЖШС</t>
  </si>
  <si>
    <t>"'Еуро-Хим-Қаратауі"  ЖШС</t>
  </si>
  <si>
    <t>"'Хазрат-Али-Акбар"  ЖШС</t>
  </si>
  <si>
    <t>"'SWISSGROW"  ЖШС</t>
  </si>
  <si>
    <t xml:space="preserve"> "Хазрат али акбар" ЖШС</t>
  </si>
  <si>
    <t>"АСК Техник"  ЖШС</t>
  </si>
  <si>
    <t>"Қаз Азот"  АҚ</t>
  </si>
  <si>
    <t>"Казфосфат" ЖШС</t>
  </si>
  <si>
    <t xml:space="preserve"> "Агротрейд Көкше" ЖШС</t>
  </si>
  <si>
    <t xml:space="preserve"> "Агротрейд Қызылжар" ЖШС</t>
  </si>
  <si>
    <t xml:space="preserve"> Б маркалы аммофос жоғары сорт</t>
  </si>
  <si>
    <t>"Целина ШҚ</t>
  </si>
  <si>
    <t>"Избасаров и К" ЖШС</t>
  </si>
  <si>
    <t>"Зеленое-1" ЖШС</t>
  </si>
  <si>
    <t>"Федоренко и К" КС</t>
  </si>
  <si>
    <t>"Фермер 2002" ЖШС</t>
  </si>
  <si>
    <t xml:space="preserve"> "Фермер -2010" ЖШС</t>
  </si>
  <si>
    <t>"Гранит-Петровка" ЖШС</t>
  </si>
  <si>
    <t>"Ксения" ШҚ</t>
  </si>
  <si>
    <t>"Вик-Агро" ЖШС</t>
  </si>
  <si>
    <t>СХП "Шиликты" ЖШС</t>
  </si>
  <si>
    <t>"Оксановка-1" ЖШС</t>
  </si>
</sst>
</file>

<file path=xl/styles.xml><?xml version="1.0" encoding="utf-8"?>
<styleSheet xmlns="http://schemas.openxmlformats.org/spreadsheetml/2006/main">
  <numFmts count="9">
    <numFmt numFmtId="43" formatCode="_-* #,##0.00_р_._-;\-* #,##0.00_р_._-;_-* &quot;-&quot;??_р_._-;_-@_-"/>
    <numFmt numFmtId="164" formatCode="000000"/>
    <numFmt numFmtId="165" formatCode="#,##0.0"/>
    <numFmt numFmtId="166" formatCode="0.0"/>
    <numFmt numFmtId="167" formatCode="#,##0.000"/>
    <numFmt numFmtId="168" formatCode="_-* #,##0\ _₽_-;\-* #,##0\ _₽_-;_-* &quot;-&quot;??\ _₽_-;_-@_-"/>
    <numFmt numFmtId="169" formatCode="_-* #,##0.000_р_._-;\-* #,##0.000_р_._-;_-* &quot;-&quot;??_р_._-;_-@_-"/>
    <numFmt numFmtId="170" formatCode="0.0000"/>
    <numFmt numFmtId="171" formatCode="0.000"/>
  </numFmts>
  <fonts count="19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22">
    <xf numFmtId="0" fontId="0" fillId="0" borderId="0" xfId="0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2" fillId="3" borderId="1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8" fontId="1" fillId="0" borderId="1" xfId="1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/>
    <xf numFmtId="0" fontId="8" fillId="0" borderId="0" xfId="0" applyFo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2" fontId="12" fillId="0" borderId="5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/>
    </xf>
    <xf numFmtId="2" fontId="12" fillId="0" borderId="5" xfId="0" applyNumberFormat="1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4" fontId="12" fillId="5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1" fontId="12" fillId="0" borderId="1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3" fontId="12" fillId="5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1" fontId="12" fillId="5" borderId="1" xfId="0" applyNumberFormat="1" applyFont="1" applyFill="1" applyBorder="1" applyAlignment="1">
      <alignment horizontal="center" vertical="center"/>
    </xf>
    <xf numFmtId="166" fontId="12" fillId="5" borderId="1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16" xfId="0" applyFont="1" applyBorder="1" applyAlignment="1">
      <alignment wrapText="1"/>
    </xf>
    <xf numFmtId="0" fontId="15" fillId="0" borderId="0" xfId="0" applyFont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6" fillId="0" borderId="2" xfId="0" applyFont="1" applyBorder="1" applyAlignment="1">
      <alignment horizontal="center" vertical="center" wrapText="1"/>
    </xf>
    <xf numFmtId="1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167" fontId="16" fillId="5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0" fontId="15" fillId="5" borderId="0" xfId="0" applyFont="1" applyFill="1"/>
    <xf numFmtId="1" fontId="16" fillId="0" borderId="5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shrinkToFit="1"/>
    </xf>
    <xf numFmtId="169" fontId="1" fillId="2" borderId="1" xfId="1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shrinkToFit="1"/>
    </xf>
    <xf numFmtId="4" fontId="2" fillId="6" borderId="2" xfId="0" applyNumberFormat="1" applyFont="1" applyFill="1" applyBorder="1" applyAlignment="1">
      <alignment horizontal="center" vertical="center"/>
    </xf>
    <xf numFmtId="0" fontId="0" fillId="6" borderId="0" xfId="0" applyFill="1"/>
    <xf numFmtId="4" fontId="2" fillId="6" borderId="1" xfId="0" applyNumberFormat="1" applyFont="1" applyFill="1" applyBorder="1" applyAlignment="1">
      <alignment horizontal="center" vertical="center"/>
    </xf>
    <xf numFmtId="4" fontId="2" fillId="6" borderId="5" xfId="0" applyNumberFormat="1" applyFont="1" applyFill="1" applyBorder="1" applyAlignment="1">
      <alignment horizontal="center" vertical="center"/>
    </xf>
    <xf numFmtId="4" fontId="9" fillId="6" borderId="5" xfId="0" applyNumberFormat="1" applyFont="1" applyFill="1" applyBorder="1" applyAlignment="1">
      <alignment horizontal="center" vertical="center"/>
    </xf>
    <xf numFmtId="4" fontId="10" fillId="6" borderId="1" xfId="0" applyNumberFormat="1" applyFont="1" applyFill="1" applyBorder="1" applyAlignment="1">
      <alignment horizontal="center" vertical="center"/>
    </xf>
    <xf numFmtId="4" fontId="10" fillId="6" borderId="2" xfId="0" applyNumberFormat="1" applyFont="1" applyFill="1" applyBorder="1" applyAlignment="1">
      <alignment horizontal="center" vertical="center"/>
    </xf>
    <xf numFmtId="4" fontId="14" fillId="6" borderId="1" xfId="0" applyNumberFormat="1" applyFont="1" applyFill="1" applyBorder="1" applyAlignment="1">
      <alignment horizontal="center" vertical="center"/>
    </xf>
    <xf numFmtId="4" fontId="14" fillId="6" borderId="2" xfId="0" applyNumberFormat="1" applyFont="1" applyFill="1" applyBorder="1" applyAlignment="1">
      <alignment horizontal="center" vertical="center"/>
    </xf>
    <xf numFmtId="0" fontId="15" fillId="6" borderId="0" xfId="0" applyFont="1" applyFill="1"/>
    <xf numFmtId="170" fontId="1" fillId="0" borderId="1" xfId="0" applyNumberFormat="1" applyFont="1" applyBorder="1" applyAlignment="1">
      <alignment horizontal="center" vertical="center"/>
    </xf>
    <xf numFmtId="171" fontId="1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" fontId="2" fillId="6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167" fontId="1" fillId="5" borderId="1" xfId="0" applyNumberFormat="1" applyFont="1" applyFill="1" applyBorder="1" applyAlignment="1">
      <alignment horizontal="center" vertical="center"/>
    </xf>
    <xf numFmtId="4" fontId="16" fillId="5" borderId="1" xfId="0" applyNumberFormat="1" applyFont="1" applyFill="1" applyBorder="1" applyAlignment="1">
      <alignment horizontal="center" vertical="center"/>
    </xf>
    <xf numFmtId="4" fontId="16" fillId="5" borderId="1" xfId="0" applyNumberFormat="1" applyFont="1" applyFill="1" applyBorder="1" applyAlignment="1">
      <alignment horizontal="center" vertical="center" wrapText="1"/>
    </xf>
    <xf numFmtId="4" fontId="16" fillId="5" borderId="2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4" fontId="18" fillId="5" borderId="1" xfId="0" applyNumberFormat="1" applyFont="1" applyFill="1" applyBorder="1" applyAlignment="1">
      <alignment horizontal="center" vertical="center"/>
    </xf>
    <xf numFmtId="3" fontId="18" fillId="5" borderId="1" xfId="0" applyNumberFormat="1" applyFont="1" applyFill="1" applyBorder="1" applyAlignment="1">
      <alignment horizontal="center" vertical="center"/>
    </xf>
    <xf numFmtId="165" fontId="18" fillId="5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0" fillId="2" borderId="0" xfId="0" applyFill="1" applyBorder="1"/>
    <xf numFmtId="167" fontId="15" fillId="0" borderId="0" xfId="0" applyNumberFormat="1" applyFont="1"/>
    <xf numFmtId="167" fontId="0" fillId="0" borderId="0" xfId="0" applyNumberFormat="1"/>
    <xf numFmtId="2" fontId="12" fillId="5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4" fontId="0" fillId="2" borderId="0" xfId="0" applyNumberFormat="1" applyFill="1" applyBorder="1"/>
    <xf numFmtId="3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4" fontId="16" fillId="5" borderId="2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2" fillId="3" borderId="0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4" fontId="16" fillId="5" borderId="5" xfId="0" applyNumberFormat="1" applyFont="1" applyFill="1" applyBorder="1" applyAlignment="1">
      <alignment horizontal="center" vertical="center" wrapText="1"/>
    </xf>
    <xf numFmtId="4" fontId="16" fillId="5" borderId="2" xfId="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" fontId="16" fillId="0" borderId="5" xfId="0" applyNumberFormat="1" applyFont="1" applyBorder="1" applyAlignment="1">
      <alignment horizontal="center" vertical="center" wrapText="1"/>
    </xf>
    <xf numFmtId="1" fontId="16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1" fontId="16" fillId="0" borderId="7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67" fontId="16" fillId="5" borderId="5" xfId="0" applyNumberFormat="1" applyFont="1" applyFill="1" applyBorder="1" applyAlignment="1">
      <alignment horizontal="center" vertical="center" wrapText="1"/>
    </xf>
    <xf numFmtId="167" fontId="16" fillId="5" borderId="7" xfId="0" applyNumberFormat="1" applyFont="1" applyFill="1" applyBorder="1" applyAlignment="1">
      <alignment horizontal="center" vertical="center" wrapText="1"/>
    </xf>
    <xf numFmtId="167" fontId="16" fillId="5" borderId="2" xfId="0" applyNumberFormat="1" applyFont="1" applyFill="1" applyBorder="1" applyAlignment="1">
      <alignment horizontal="center" vertical="center" wrapText="1"/>
    </xf>
    <xf numFmtId="0" fontId="16" fillId="0" borderId="5" xfId="0" applyNumberFormat="1" applyFont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4" fontId="16" fillId="0" borderId="7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5" borderId="7" xfId="0" applyNumberFormat="1" applyFont="1" applyFill="1" applyBorder="1" applyAlignment="1">
      <alignment horizontal="center" vertical="center" wrapText="1"/>
    </xf>
    <xf numFmtId="167" fontId="16" fillId="0" borderId="5" xfId="0" applyNumberFormat="1" applyFont="1" applyBorder="1" applyAlignment="1">
      <alignment horizontal="center" vertical="center" wrapText="1"/>
    </xf>
    <xf numFmtId="167" fontId="16" fillId="0" borderId="7" xfId="0" applyNumberFormat="1" applyFont="1" applyBorder="1" applyAlignment="1">
      <alignment horizontal="center" vertical="center" wrapText="1"/>
    </xf>
    <xf numFmtId="167" fontId="16" fillId="0" borderId="2" xfId="0" applyNumberFormat="1" applyFont="1" applyBorder="1" applyAlignment="1">
      <alignment horizontal="center" vertical="center" wrapText="1"/>
    </xf>
    <xf numFmtId="4" fontId="16" fillId="5" borderId="5" xfId="0" applyNumberFormat="1" applyFont="1" applyFill="1" applyBorder="1" applyAlignment="1">
      <alignment horizontal="center" vertical="center"/>
    </xf>
    <xf numFmtId="4" fontId="16" fillId="5" borderId="7" xfId="0" applyNumberFormat="1" applyFont="1" applyFill="1" applyBorder="1" applyAlignment="1">
      <alignment horizontal="center" vertical="center"/>
    </xf>
    <xf numFmtId="4" fontId="16" fillId="5" borderId="2" xfId="0" applyNumberFormat="1" applyFont="1" applyFill="1" applyBorder="1" applyAlignment="1">
      <alignment horizontal="center" vertical="center"/>
    </xf>
    <xf numFmtId="1" fontId="16" fillId="0" borderId="5" xfId="0" applyNumberFormat="1" applyFont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4" fontId="16" fillId="0" borderId="5" xfId="0" applyNumberFormat="1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8" fontId="1" fillId="0" borderId="5" xfId="1" applyNumberFormat="1" applyFont="1" applyBorder="1" applyAlignment="1">
      <alignment horizontal="center" vertical="center"/>
    </xf>
    <xf numFmtId="168" fontId="1" fillId="0" borderId="2" xfId="1" applyNumberFormat="1" applyFont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/>
    </xf>
    <xf numFmtId="4" fontId="12" fillId="0" borderId="7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4" fontId="12" fillId="5" borderId="5" xfId="0" applyNumberFormat="1" applyFont="1" applyFill="1" applyBorder="1" applyAlignment="1">
      <alignment horizontal="center" vertical="center"/>
    </xf>
    <xf numFmtId="4" fontId="12" fillId="5" borderId="7" xfId="0" applyNumberFormat="1" applyFont="1" applyFill="1" applyBorder="1" applyAlignment="1">
      <alignment horizontal="center" vertical="center"/>
    </xf>
    <xf numFmtId="4" fontId="12" fillId="5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4" fontId="1" fillId="5" borderId="5" xfId="0" applyNumberFormat="1" applyFont="1" applyFill="1" applyBorder="1" applyAlignment="1">
      <alignment horizontal="center" vertical="center"/>
    </xf>
    <xf numFmtId="4" fontId="1" fillId="5" borderId="2" xfId="0" applyNumberFormat="1" applyFont="1" applyFill="1" applyBorder="1" applyAlignment="1">
      <alignment horizontal="center" vertical="center"/>
    </xf>
    <xf numFmtId="0" fontId="0" fillId="0" borderId="2" xfId="0" applyBorder="1"/>
    <xf numFmtId="4" fontId="1" fillId="2" borderId="5" xfId="0" applyNumberFormat="1" applyFont="1" applyFill="1" applyBorder="1" applyAlignment="1">
      <alignment horizontal="center" vertical="center"/>
    </xf>
    <xf numFmtId="0" fontId="0" fillId="2" borderId="2" xfId="0" applyFill="1" applyBorder="1"/>
    <xf numFmtId="4" fontId="1" fillId="0" borderId="5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2" borderId="7" xfId="0" applyFill="1" applyBorder="1"/>
    <xf numFmtId="1" fontId="1" fillId="0" borderId="5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6"/>
  <sheetViews>
    <sheetView view="pageBreakPreview" topLeftCell="A456" zoomScale="59" zoomScaleNormal="80" zoomScaleSheetLayoutView="59" workbookViewId="0">
      <selection activeCell="L4" sqref="L4"/>
    </sheetView>
  </sheetViews>
  <sheetFormatPr defaultRowHeight="15"/>
  <cols>
    <col min="1" max="1" width="5.5703125" customWidth="1"/>
    <col min="2" max="2" width="21" customWidth="1"/>
    <col min="3" max="3" width="32.42578125" customWidth="1"/>
    <col min="4" max="4" width="24.140625" customWidth="1"/>
    <col min="5" max="5" width="20.85546875" customWidth="1"/>
    <col min="6" max="6" width="33.28515625" customWidth="1"/>
    <col min="7" max="7" width="30.7109375" customWidth="1"/>
    <col min="8" max="8" width="20.28515625" customWidth="1"/>
    <col min="9" max="9" width="16.42578125" customWidth="1"/>
    <col min="10" max="10" width="17.7109375" customWidth="1"/>
    <col min="11" max="11" width="28" customWidth="1"/>
    <col min="12" max="12" width="25.5703125" customWidth="1"/>
    <col min="13" max="13" width="24" customWidth="1"/>
    <col min="14" max="14" width="19.42578125" customWidth="1"/>
  </cols>
  <sheetData>
    <row r="1" spans="1:14" ht="18.75">
      <c r="K1" s="1" t="s">
        <v>428</v>
      </c>
      <c r="L1" s="1"/>
      <c r="M1" s="1"/>
    </row>
    <row r="2" spans="1:14" ht="18.75">
      <c r="K2" s="1" t="s">
        <v>429</v>
      </c>
      <c r="L2" s="1"/>
      <c r="M2" s="1"/>
    </row>
    <row r="3" spans="1:14" ht="18.75">
      <c r="D3" s="44"/>
      <c r="E3" s="44"/>
      <c r="F3" s="44"/>
      <c r="K3" s="1" t="s">
        <v>430</v>
      </c>
      <c r="L3" s="1"/>
      <c r="M3" s="1"/>
    </row>
    <row r="4" spans="1:14" ht="18.75">
      <c r="K4" s="1" t="s">
        <v>431</v>
      </c>
      <c r="L4" s="1"/>
      <c r="M4" s="1"/>
    </row>
    <row r="5" spans="1:14" ht="18.75">
      <c r="K5" s="1"/>
      <c r="L5" s="1"/>
      <c r="M5" s="1"/>
    </row>
    <row r="6" spans="1:14" ht="18.75">
      <c r="K6" s="1"/>
      <c r="L6" s="1"/>
      <c r="M6" s="1"/>
    </row>
    <row r="7" spans="1:14" ht="20.25">
      <c r="A7" s="313" t="s">
        <v>459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</row>
    <row r="8" spans="1:14" ht="34.5" customHeight="1"/>
    <row r="9" spans="1:14" ht="218.25" customHeight="1">
      <c r="A9" s="11" t="s">
        <v>3</v>
      </c>
      <c r="B9" s="12" t="s">
        <v>432</v>
      </c>
      <c r="C9" s="12" t="s">
        <v>433</v>
      </c>
      <c r="D9" s="12" t="s">
        <v>434</v>
      </c>
      <c r="E9" s="12" t="s">
        <v>435</v>
      </c>
      <c r="F9" s="12" t="s">
        <v>436</v>
      </c>
      <c r="G9" s="12" t="s">
        <v>437</v>
      </c>
      <c r="H9" s="12" t="s">
        <v>438</v>
      </c>
      <c r="I9" s="12" t="s">
        <v>439</v>
      </c>
      <c r="J9" s="12" t="s">
        <v>440</v>
      </c>
      <c r="K9" s="12" t="s">
        <v>485</v>
      </c>
      <c r="L9" s="12" t="s">
        <v>441</v>
      </c>
      <c r="M9" s="12" t="s">
        <v>442</v>
      </c>
    </row>
    <row r="10" spans="1:14" ht="15" customHeight="1">
      <c r="A10" s="2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</row>
    <row r="11" spans="1:14" ht="18.75">
      <c r="A11" s="189" t="s">
        <v>443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200"/>
    </row>
    <row r="12" spans="1:14" ht="18.75">
      <c r="A12" s="314" t="s">
        <v>445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6"/>
    </row>
    <row r="13" spans="1:14" ht="18.75">
      <c r="A13" s="45">
        <v>1</v>
      </c>
      <c r="B13" s="45" t="s">
        <v>460</v>
      </c>
      <c r="C13" s="45" t="s">
        <v>509</v>
      </c>
      <c r="D13" s="37">
        <v>990340002873</v>
      </c>
      <c r="E13" s="45" t="s">
        <v>448</v>
      </c>
      <c r="F13" s="45" t="s">
        <v>73</v>
      </c>
      <c r="G13" s="22" t="s">
        <v>519</v>
      </c>
      <c r="H13" s="14">
        <v>40</v>
      </c>
      <c r="I13" s="15">
        <v>3350</v>
      </c>
      <c r="J13" s="5">
        <v>134</v>
      </c>
      <c r="K13" s="15">
        <v>8375000</v>
      </c>
      <c r="L13" s="15">
        <v>134</v>
      </c>
      <c r="M13" s="15">
        <v>3350</v>
      </c>
      <c r="N13" s="6">
        <f>J13</f>
        <v>134</v>
      </c>
    </row>
    <row r="14" spans="1:14" ht="18.75">
      <c r="A14" s="317" t="s">
        <v>446</v>
      </c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9"/>
    </row>
    <row r="15" spans="1:14" ht="18.75">
      <c r="A15" s="45">
        <v>2</v>
      </c>
      <c r="B15" s="45" t="s">
        <v>460</v>
      </c>
      <c r="C15" s="45" t="s">
        <v>510</v>
      </c>
      <c r="D15" s="16" t="s">
        <v>26</v>
      </c>
      <c r="E15" s="45" t="s">
        <v>450</v>
      </c>
      <c r="F15" s="41" t="s">
        <v>453</v>
      </c>
      <c r="G15" s="22" t="s">
        <v>520</v>
      </c>
      <c r="H15" s="14">
        <v>116</v>
      </c>
      <c r="I15" s="15">
        <v>577.6</v>
      </c>
      <c r="J15" s="5">
        <v>67</v>
      </c>
      <c r="K15" s="15">
        <v>2278000</v>
      </c>
      <c r="L15" s="15">
        <v>67</v>
      </c>
      <c r="M15" s="15">
        <v>577.6</v>
      </c>
    </row>
    <row r="16" spans="1:14" ht="18.75">
      <c r="A16" s="314" t="s">
        <v>447</v>
      </c>
      <c r="B16" s="320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1"/>
    </row>
    <row r="17" spans="1:14" ht="18.75">
      <c r="A17" s="45">
        <v>3</v>
      </c>
      <c r="B17" s="45" t="s">
        <v>460</v>
      </c>
      <c r="C17" s="22" t="s">
        <v>511</v>
      </c>
      <c r="D17" s="38">
        <v>750224300013</v>
      </c>
      <c r="E17" s="45" t="s">
        <v>448</v>
      </c>
      <c r="F17" s="41" t="s">
        <v>453</v>
      </c>
      <c r="G17" s="22" t="s">
        <v>520</v>
      </c>
      <c r="H17" s="14">
        <v>116</v>
      </c>
      <c r="I17" s="15">
        <v>258</v>
      </c>
      <c r="J17" s="5">
        <v>30</v>
      </c>
      <c r="K17" s="15">
        <v>1020000</v>
      </c>
      <c r="L17" s="15">
        <v>30</v>
      </c>
      <c r="M17" s="15">
        <v>258</v>
      </c>
    </row>
    <row r="18" spans="1:14" s="99" customFormat="1" ht="18.75">
      <c r="A18" s="303" t="s">
        <v>455</v>
      </c>
      <c r="B18" s="303"/>
      <c r="C18" s="303"/>
      <c r="D18" s="303"/>
      <c r="E18" s="303"/>
      <c r="F18" s="303"/>
      <c r="G18" s="303"/>
      <c r="H18" s="303"/>
      <c r="I18" s="98">
        <f>I17+I15+I13</f>
        <v>4185.6000000000004</v>
      </c>
      <c r="J18" s="98">
        <f>J17+J15+J13</f>
        <v>231</v>
      </c>
      <c r="K18" s="98">
        <f>K17+K15+K13</f>
        <v>11673000</v>
      </c>
      <c r="L18" s="98">
        <f>L17+L15+L13</f>
        <v>231</v>
      </c>
      <c r="M18" s="98">
        <f>M17+M15+M13</f>
        <v>4185.6000000000004</v>
      </c>
    </row>
    <row r="19" spans="1:14" ht="18.75">
      <c r="A19" s="186" t="s">
        <v>443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8"/>
    </row>
    <row r="20" spans="1:14" ht="18.75">
      <c r="A20" s="175" t="s">
        <v>445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7"/>
    </row>
    <row r="21" spans="1:14" ht="18.75">
      <c r="A21" s="146">
        <v>3</v>
      </c>
      <c r="B21" s="146" t="s">
        <v>461</v>
      </c>
      <c r="C21" s="146" t="s">
        <v>512</v>
      </c>
      <c r="D21" s="21" t="s">
        <v>368</v>
      </c>
      <c r="E21" s="146" t="s">
        <v>456</v>
      </c>
      <c r="F21" s="146" t="s">
        <v>453</v>
      </c>
      <c r="G21" s="147" t="s">
        <v>521</v>
      </c>
      <c r="H21" s="20">
        <v>58</v>
      </c>
      <c r="I21" s="4">
        <v>1600</v>
      </c>
      <c r="J21" s="293">
        <v>353</v>
      </c>
      <c r="K21" s="5">
        <v>3155200</v>
      </c>
      <c r="L21" s="295">
        <v>353</v>
      </c>
      <c r="M21" s="4">
        <v>1600</v>
      </c>
      <c r="N21" s="143">
        <f>J24</f>
        <v>152</v>
      </c>
    </row>
    <row r="22" spans="1:14" ht="18.75">
      <c r="A22" s="146">
        <v>4</v>
      </c>
      <c r="B22" s="146" t="s">
        <v>461</v>
      </c>
      <c r="C22" s="146" t="s">
        <v>512</v>
      </c>
      <c r="D22" s="21" t="s">
        <v>368</v>
      </c>
      <c r="E22" s="146" t="s">
        <v>457</v>
      </c>
      <c r="F22" s="146" t="s">
        <v>453</v>
      </c>
      <c r="G22" s="147" t="s">
        <v>521</v>
      </c>
      <c r="H22" s="20">
        <v>58</v>
      </c>
      <c r="I22" s="4">
        <v>261</v>
      </c>
      <c r="J22" s="311"/>
      <c r="K22" s="5">
        <v>514692</v>
      </c>
      <c r="L22" s="312"/>
      <c r="M22" s="4">
        <v>261</v>
      </c>
    </row>
    <row r="23" spans="1:14" ht="18.75">
      <c r="A23" s="146">
        <v>5</v>
      </c>
      <c r="B23" s="146" t="s">
        <v>461</v>
      </c>
      <c r="C23" s="146" t="s">
        <v>512</v>
      </c>
      <c r="D23" s="21" t="s">
        <v>368</v>
      </c>
      <c r="E23" s="146" t="s">
        <v>448</v>
      </c>
      <c r="F23" s="146" t="s">
        <v>453</v>
      </c>
      <c r="G23" s="147" t="s">
        <v>521</v>
      </c>
      <c r="H23" s="20">
        <v>58</v>
      </c>
      <c r="I23" s="4">
        <v>4300</v>
      </c>
      <c r="J23" s="309"/>
      <c r="K23" s="5">
        <v>8332108</v>
      </c>
      <c r="L23" s="310"/>
      <c r="M23" s="4">
        <v>4300</v>
      </c>
    </row>
    <row r="24" spans="1:14" ht="18.75">
      <c r="A24" s="146">
        <v>6</v>
      </c>
      <c r="B24" s="146" t="s">
        <v>461</v>
      </c>
      <c r="C24" s="146" t="s">
        <v>512</v>
      </c>
      <c r="D24" s="21" t="s">
        <v>47</v>
      </c>
      <c r="E24" s="146" t="s">
        <v>456</v>
      </c>
      <c r="F24" s="146" t="s">
        <v>12</v>
      </c>
      <c r="G24" s="147" t="s">
        <v>519</v>
      </c>
      <c r="H24" s="20">
        <v>81</v>
      </c>
      <c r="I24" s="4">
        <v>1600</v>
      </c>
      <c r="J24" s="293">
        <v>152</v>
      </c>
      <c r="K24" s="5">
        <v>8100000</v>
      </c>
      <c r="L24" s="295">
        <v>152</v>
      </c>
      <c r="M24" s="4">
        <v>1600</v>
      </c>
    </row>
    <row r="25" spans="1:14" ht="18.75">
      <c r="A25" s="146">
        <v>7</v>
      </c>
      <c r="B25" s="146" t="s">
        <v>461</v>
      </c>
      <c r="C25" s="146" t="s">
        <v>512</v>
      </c>
      <c r="D25" s="18">
        <v>520410350261</v>
      </c>
      <c r="E25" s="146" t="s">
        <v>448</v>
      </c>
      <c r="F25" s="146" t="s">
        <v>12</v>
      </c>
      <c r="G25" s="147" t="s">
        <v>519</v>
      </c>
      <c r="H25" s="20">
        <v>45</v>
      </c>
      <c r="I25" s="4">
        <v>497</v>
      </c>
      <c r="J25" s="309"/>
      <c r="K25" s="5">
        <v>1400000</v>
      </c>
      <c r="L25" s="310"/>
      <c r="M25" s="4">
        <v>497</v>
      </c>
    </row>
    <row r="26" spans="1:14" ht="18.75">
      <c r="A26" s="189" t="s">
        <v>444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200"/>
    </row>
    <row r="27" spans="1:14" ht="18.75">
      <c r="A27" s="175" t="s">
        <v>445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7"/>
    </row>
    <row r="28" spans="1:14" ht="37.5">
      <c r="A28" s="146">
        <v>1</v>
      </c>
      <c r="B28" s="146" t="s">
        <v>461</v>
      </c>
      <c r="C28" s="146" t="s">
        <v>512</v>
      </c>
      <c r="D28" s="24" t="s">
        <v>365</v>
      </c>
      <c r="E28" s="146" t="s">
        <v>457</v>
      </c>
      <c r="F28" s="147" t="s">
        <v>516</v>
      </c>
      <c r="G28" s="147" t="s">
        <v>522</v>
      </c>
      <c r="H28" s="20">
        <v>129</v>
      </c>
      <c r="I28" s="4">
        <v>261</v>
      </c>
      <c r="J28" s="293">
        <v>167.2</v>
      </c>
      <c r="K28" s="121">
        <v>1851795</v>
      </c>
      <c r="L28" s="295">
        <v>167.2</v>
      </c>
      <c r="M28" s="4">
        <v>261</v>
      </c>
    </row>
    <row r="29" spans="1:14" ht="37.5">
      <c r="A29" s="146">
        <v>2</v>
      </c>
      <c r="B29" s="146" t="s">
        <v>461</v>
      </c>
      <c r="C29" s="146" t="s">
        <v>512</v>
      </c>
      <c r="D29" s="24" t="s">
        <v>365</v>
      </c>
      <c r="E29" s="146" t="s">
        <v>448</v>
      </c>
      <c r="F29" s="147" t="s">
        <v>516</v>
      </c>
      <c r="G29" s="146" t="s">
        <v>522</v>
      </c>
      <c r="H29" s="20">
        <v>129</v>
      </c>
      <c r="I29" s="4">
        <v>3180</v>
      </c>
      <c r="J29" s="309"/>
      <c r="K29" s="121">
        <v>7344205</v>
      </c>
      <c r="L29" s="310"/>
      <c r="M29" s="4">
        <v>3180</v>
      </c>
    </row>
    <row r="30" spans="1:14" ht="18.75">
      <c r="A30" s="175" t="s">
        <v>447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7"/>
    </row>
    <row r="31" spans="1:14" ht="37.5">
      <c r="A31" s="146">
        <v>13</v>
      </c>
      <c r="B31" s="146" t="s">
        <v>461</v>
      </c>
      <c r="C31" s="146" t="s">
        <v>513</v>
      </c>
      <c r="D31" s="18">
        <v>520525400059</v>
      </c>
      <c r="E31" s="146" t="s">
        <v>457</v>
      </c>
      <c r="F31" s="147" t="s">
        <v>516</v>
      </c>
      <c r="G31" s="147" t="s">
        <v>522</v>
      </c>
      <c r="H31" s="20">
        <v>129</v>
      </c>
      <c r="I31" s="4">
        <v>7</v>
      </c>
      <c r="J31" s="35">
        <v>0.90300000000000002</v>
      </c>
      <c r="K31" s="121">
        <v>49665</v>
      </c>
      <c r="L31" s="36">
        <v>0.90300000000000002</v>
      </c>
      <c r="M31" s="4">
        <v>7</v>
      </c>
    </row>
    <row r="32" spans="1:14" s="99" customFormat="1" ht="20.25">
      <c r="A32" s="183" t="s">
        <v>455</v>
      </c>
      <c r="B32" s="183"/>
      <c r="C32" s="183"/>
      <c r="D32" s="183"/>
      <c r="E32" s="183"/>
      <c r="F32" s="183"/>
      <c r="G32" s="183"/>
      <c r="H32" s="183"/>
      <c r="I32" s="100">
        <f>I31+I25+I24+I23+I22+I21+I29+I28</f>
        <v>11706</v>
      </c>
      <c r="J32" s="100">
        <f>J31+J28+J24+J21</f>
        <v>673.10299999999995</v>
      </c>
      <c r="K32" s="100">
        <f>K31+K25+K24+K23+K22+K21+K29+K28</f>
        <v>30747665</v>
      </c>
      <c r="L32" s="100">
        <f>L31+L25+L24+L23+L22+L21+L29+L28</f>
        <v>673.10300000000007</v>
      </c>
      <c r="M32" s="100">
        <f>M31+M25+M24+M23+M22+M21+M29+M28</f>
        <v>11706</v>
      </c>
    </row>
    <row r="33" spans="1:14" ht="18.75">
      <c r="A33" s="308" t="s">
        <v>443</v>
      </c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</row>
    <row r="34" spans="1:14" ht="18.75">
      <c r="A34" s="175" t="s">
        <v>445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7"/>
    </row>
    <row r="35" spans="1:14" ht="18.75">
      <c r="A35" s="184">
        <v>1</v>
      </c>
      <c r="B35" s="184" t="s">
        <v>462</v>
      </c>
      <c r="C35" s="184" t="s">
        <v>514</v>
      </c>
      <c r="D35" s="300">
        <v>41040008252</v>
      </c>
      <c r="E35" s="146" t="s">
        <v>448</v>
      </c>
      <c r="F35" s="146" t="s">
        <v>453</v>
      </c>
      <c r="G35" s="147" t="s">
        <v>527</v>
      </c>
      <c r="H35" s="20">
        <v>58</v>
      </c>
      <c r="I35" s="4">
        <v>1103</v>
      </c>
      <c r="J35" s="5">
        <v>64</v>
      </c>
      <c r="K35" s="5">
        <v>2176000</v>
      </c>
      <c r="L35" s="4">
        <v>64</v>
      </c>
      <c r="M35" s="4">
        <v>1103</v>
      </c>
      <c r="N35" s="6">
        <f>J36+J37+J38+J39+J40+J41+J43+J44+J46+J47+J48+J49+J50+J51+J52+J53+J54+J55+J56+J57+J58+J60+J61+J62+J63</f>
        <v>4545.8099999999995</v>
      </c>
    </row>
    <row r="36" spans="1:14" ht="18.75">
      <c r="A36" s="192"/>
      <c r="B36" s="306"/>
      <c r="C36" s="306"/>
      <c r="D36" s="306"/>
      <c r="E36" s="146" t="s">
        <v>448</v>
      </c>
      <c r="F36" s="184" t="s">
        <v>12</v>
      </c>
      <c r="G36" s="184" t="s">
        <v>519</v>
      </c>
      <c r="H36" s="20">
        <v>45</v>
      </c>
      <c r="I36" s="4">
        <v>1111</v>
      </c>
      <c r="J36" s="5">
        <v>50</v>
      </c>
      <c r="K36" s="5">
        <v>3125000</v>
      </c>
      <c r="L36" s="4">
        <v>50</v>
      </c>
      <c r="M36" s="4">
        <v>1111</v>
      </c>
    </row>
    <row r="37" spans="1:14" ht="18.75">
      <c r="A37" s="185"/>
      <c r="B37" s="304"/>
      <c r="C37" s="304"/>
      <c r="D37" s="304"/>
      <c r="E37" s="146" t="s">
        <v>452</v>
      </c>
      <c r="F37" s="304"/>
      <c r="G37" s="304"/>
      <c r="H37" s="20">
        <v>179</v>
      </c>
      <c r="I37" s="4">
        <v>95</v>
      </c>
      <c r="J37" s="5">
        <v>17</v>
      </c>
      <c r="K37" s="5">
        <v>1062500</v>
      </c>
      <c r="L37" s="4">
        <v>17</v>
      </c>
      <c r="M37" s="4">
        <v>95</v>
      </c>
    </row>
    <row r="38" spans="1:14" ht="18.75">
      <c r="A38" s="146">
        <v>2</v>
      </c>
      <c r="B38" s="146" t="s">
        <v>462</v>
      </c>
      <c r="C38" s="146" t="s">
        <v>515</v>
      </c>
      <c r="D38" s="18">
        <v>150240018198</v>
      </c>
      <c r="E38" s="146" t="s">
        <v>448</v>
      </c>
      <c r="F38" s="146" t="s">
        <v>12</v>
      </c>
      <c r="G38" s="146" t="s">
        <v>519</v>
      </c>
      <c r="H38" s="20">
        <v>45</v>
      </c>
      <c r="I38" s="4">
        <v>3734</v>
      </c>
      <c r="J38" s="5">
        <v>168</v>
      </c>
      <c r="K38" s="5">
        <v>10500000</v>
      </c>
      <c r="L38" s="4">
        <v>168</v>
      </c>
      <c r="M38" s="4">
        <v>3734</v>
      </c>
    </row>
    <row r="39" spans="1:14" ht="18.75">
      <c r="A39" s="146">
        <v>3</v>
      </c>
      <c r="B39" s="146" t="s">
        <v>462</v>
      </c>
      <c r="C39" s="146" t="s">
        <v>551</v>
      </c>
      <c r="D39" s="21" t="s">
        <v>332</v>
      </c>
      <c r="E39" s="146" t="s">
        <v>448</v>
      </c>
      <c r="F39" s="146" t="s">
        <v>12</v>
      </c>
      <c r="G39" s="146" t="s">
        <v>519</v>
      </c>
      <c r="H39" s="20">
        <v>45</v>
      </c>
      <c r="I39" s="4">
        <v>1489</v>
      </c>
      <c r="J39" s="5">
        <v>67</v>
      </c>
      <c r="K39" s="5">
        <v>4187500</v>
      </c>
      <c r="L39" s="4">
        <v>67</v>
      </c>
      <c r="M39" s="4">
        <v>1489</v>
      </c>
    </row>
    <row r="40" spans="1:14" ht="18.75">
      <c r="A40" s="146">
        <v>4</v>
      </c>
      <c r="B40" s="146" t="s">
        <v>462</v>
      </c>
      <c r="C40" s="146" t="s">
        <v>552</v>
      </c>
      <c r="D40" s="21" t="s">
        <v>334</v>
      </c>
      <c r="E40" s="146" t="s">
        <v>448</v>
      </c>
      <c r="F40" s="146" t="s">
        <v>12</v>
      </c>
      <c r="G40" s="146" t="s">
        <v>519</v>
      </c>
      <c r="H40" s="20">
        <v>45</v>
      </c>
      <c r="I40" s="4">
        <v>11378</v>
      </c>
      <c r="J40" s="5">
        <v>512</v>
      </c>
      <c r="K40" s="5">
        <v>32000000</v>
      </c>
      <c r="L40" s="4">
        <v>512</v>
      </c>
      <c r="M40" s="4">
        <v>11378</v>
      </c>
    </row>
    <row r="41" spans="1:14" ht="18.75">
      <c r="A41" s="184">
        <v>5</v>
      </c>
      <c r="B41" s="184" t="s">
        <v>462</v>
      </c>
      <c r="C41" s="184" t="s">
        <v>553</v>
      </c>
      <c r="D41" s="196" t="s">
        <v>336</v>
      </c>
      <c r="E41" s="146" t="s">
        <v>448</v>
      </c>
      <c r="F41" s="146" t="s">
        <v>12</v>
      </c>
      <c r="G41" s="146" t="s">
        <v>519</v>
      </c>
      <c r="H41" s="20">
        <v>45</v>
      </c>
      <c r="I41" s="4">
        <v>2978</v>
      </c>
      <c r="J41" s="5">
        <v>134</v>
      </c>
      <c r="K41" s="5">
        <v>8375000</v>
      </c>
      <c r="L41" s="4">
        <v>134</v>
      </c>
      <c r="M41" s="4">
        <v>2978</v>
      </c>
    </row>
    <row r="42" spans="1:14" ht="18.75">
      <c r="A42" s="185"/>
      <c r="B42" s="304"/>
      <c r="C42" s="304"/>
      <c r="D42" s="304"/>
      <c r="E42" s="146" t="s">
        <v>448</v>
      </c>
      <c r="F42" s="146" t="s">
        <v>453</v>
      </c>
      <c r="G42" s="147" t="s">
        <v>527</v>
      </c>
      <c r="H42" s="20">
        <v>58</v>
      </c>
      <c r="I42" s="4">
        <v>3466</v>
      </c>
      <c r="J42" s="5">
        <v>201</v>
      </c>
      <c r="K42" s="5">
        <v>6834000</v>
      </c>
      <c r="L42" s="4">
        <v>201</v>
      </c>
      <c r="M42" s="4">
        <v>3466</v>
      </c>
    </row>
    <row r="43" spans="1:14" ht="18.75">
      <c r="A43" s="146">
        <v>6</v>
      </c>
      <c r="B43" s="146" t="s">
        <v>462</v>
      </c>
      <c r="C43" s="146" t="s">
        <v>554</v>
      </c>
      <c r="D43" s="18">
        <v>610240000023</v>
      </c>
      <c r="E43" s="146" t="s">
        <v>448</v>
      </c>
      <c r="F43" s="146" t="s">
        <v>12</v>
      </c>
      <c r="G43" s="146" t="s">
        <v>519</v>
      </c>
      <c r="H43" s="20">
        <v>45</v>
      </c>
      <c r="I43" s="4">
        <v>5333</v>
      </c>
      <c r="J43" s="5">
        <v>240</v>
      </c>
      <c r="K43" s="5">
        <v>15000000</v>
      </c>
      <c r="L43" s="4">
        <v>240</v>
      </c>
      <c r="M43" s="4">
        <v>5333</v>
      </c>
    </row>
    <row r="44" spans="1:14" ht="18.75">
      <c r="A44" s="184">
        <v>7</v>
      </c>
      <c r="B44" s="184" t="s">
        <v>462</v>
      </c>
      <c r="C44" s="184" t="s">
        <v>555</v>
      </c>
      <c r="D44" s="18" t="s">
        <v>339</v>
      </c>
      <c r="E44" s="146" t="s">
        <v>448</v>
      </c>
      <c r="F44" s="146" t="s">
        <v>12</v>
      </c>
      <c r="G44" s="146" t="s">
        <v>519</v>
      </c>
      <c r="H44" s="20">
        <v>45</v>
      </c>
      <c r="I44" s="4">
        <v>22333.33</v>
      </c>
      <c r="J44" s="5">
        <v>1153.81</v>
      </c>
      <c r="K44" s="5">
        <v>71933281.299999997</v>
      </c>
      <c r="L44" s="4">
        <v>1153.81</v>
      </c>
      <c r="M44" s="4">
        <v>22333.33</v>
      </c>
    </row>
    <row r="45" spans="1:14" ht="18.75">
      <c r="A45" s="185"/>
      <c r="B45" s="304"/>
      <c r="C45" s="304"/>
      <c r="D45" s="18" t="s">
        <v>339</v>
      </c>
      <c r="E45" s="146" t="s">
        <v>448</v>
      </c>
      <c r="F45" s="146" t="s">
        <v>453</v>
      </c>
      <c r="G45" s="147" t="s">
        <v>527</v>
      </c>
      <c r="H45" s="20">
        <v>58</v>
      </c>
      <c r="I45" s="4">
        <v>11551.72</v>
      </c>
      <c r="J45" s="5">
        <v>670</v>
      </c>
      <c r="K45" s="5">
        <v>22780000</v>
      </c>
      <c r="L45" s="4">
        <v>670</v>
      </c>
      <c r="M45" s="4">
        <v>11551.72</v>
      </c>
    </row>
    <row r="46" spans="1:14" ht="18.75">
      <c r="A46" s="146">
        <v>8</v>
      </c>
      <c r="B46" s="153" t="s">
        <v>462</v>
      </c>
      <c r="C46" s="153" t="s">
        <v>556</v>
      </c>
      <c r="D46" s="18">
        <v>100140010794</v>
      </c>
      <c r="E46" s="146" t="s">
        <v>448</v>
      </c>
      <c r="F46" s="146" t="s">
        <v>12</v>
      </c>
      <c r="G46" s="146" t="s">
        <v>519</v>
      </c>
      <c r="H46" s="20">
        <v>43</v>
      </c>
      <c r="I46" s="4">
        <v>9349</v>
      </c>
      <c r="J46" s="5">
        <v>402</v>
      </c>
      <c r="K46" s="5">
        <v>25125000</v>
      </c>
      <c r="L46" s="4">
        <v>402</v>
      </c>
      <c r="M46" s="4">
        <v>9349</v>
      </c>
    </row>
    <row r="47" spans="1:14" ht="18.75">
      <c r="A47" s="146">
        <v>9</v>
      </c>
      <c r="B47" s="146" t="s">
        <v>462</v>
      </c>
      <c r="C47" s="146" t="s">
        <v>557</v>
      </c>
      <c r="D47" s="18" t="s">
        <v>342</v>
      </c>
      <c r="E47" s="146" t="s">
        <v>448</v>
      </c>
      <c r="F47" s="146" t="s">
        <v>12</v>
      </c>
      <c r="G47" s="146" t="s">
        <v>519</v>
      </c>
      <c r="H47" s="20">
        <v>45</v>
      </c>
      <c r="I47" s="4">
        <v>1422</v>
      </c>
      <c r="J47" s="5">
        <v>64</v>
      </c>
      <c r="K47" s="5">
        <v>4000000</v>
      </c>
      <c r="L47" s="4">
        <v>64</v>
      </c>
      <c r="M47" s="4">
        <v>1422</v>
      </c>
    </row>
    <row r="48" spans="1:14" ht="18.75">
      <c r="A48" s="146">
        <v>10</v>
      </c>
      <c r="B48" s="155" t="s">
        <v>462</v>
      </c>
      <c r="C48" s="155" t="s">
        <v>558</v>
      </c>
      <c r="D48" s="18">
        <v>481110350227</v>
      </c>
      <c r="E48" s="146" t="s">
        <v>448</v>
      </c>
      <c r="F48" s="146" t="s">
        <v>12</v>
      </c>
      <c r="G48" s="146" t="s">
        <v>519</v>
      </c>
      <c r="H48" s="20">
        <v>45</v>
      </c>
      <c r="I48" s="4">
        <v>756</v>
      </c>
      <c r="J48" s="5">
        <v>34</v>
      </c>
      <c r="K48" s="5">
        <v>2125000</v>
      </c>
      <c r="L48" s="4">
        <v>34</v>
      </c>
      <c r="M48" s="4">
        <v>756</v>
      </c>
    </row>
    <row r="49" spans="1:13" ht="18.75">
      <c r="A49" s="146">
        <v>11</v>
      </c>
      <c r="B49" s="155" t="s">
        <v>462</v>
      </c>
      <c r="C49" s="155" t="s">
        <v>559</v>
      </c>
      <c r="D49" s="18">
        <v>160140012622</v>
      </c>
      <c r="E49" s="146" t="s">
        <v>448</v>
      </c>
      <c r="F49" s="146" t="s">
        <v>12</v>
      </c>
      <c r="G49" s="146" t="s">
        <v>519</v>
      </c>
      <c r="H49" s="20">
        <v>45</v>
      </c>
      <c r="I49" s="4">
        <v>756</v>
      </c>
      <c r="J49" s="5">
        <v>34</v>
      </c>
      <c r="K49" s="5">
        <v>2125000</v>
      </c>
      <c r="L49" s="4">
        <v>34</v>
      </c>
      <c r="M49" s="4">
        <v>756</v>
      </c>
    </row>
    <row r="50" spans="1:13" ht="18.75">
      <c r="A50" s="146">
        <v>12</v>
      </c>
      <c r="B50" s="153" t="s">
        <v>462</v>
      </c>
      <c r="C50" s="153" t="s">
        <v>560</v>
      </c>
      <c r="D50" s="18" t="s">
        <v>346</v>
      </c>
      <c r="E50" s="146" t="s">
        <v>452</v>
      </c>
      <c r="F50" s="146" t="s">
        <v>12</v>
      </c>
      <c r="G50" s="146" t="s">
        <v>519</v>
      </c>
      <c r="H50" s="20">
        <v>179</v>
      </c>
      <c r="I50" s="4">
        <v>357</v>
      </c>
      <c r="J50" s="5">
        <v>64</v>
      </c>
      <c r="K50" s="5">
        <v>4000000</v>
      </c>
      <c r="L50" s="4">
        <v>64</v>
      </c>
      <c r="M50" s="4">
        <v>357</v>
      </c>
    </row>
    <row r="51" spans="1:13" ht="18.75">
      <c r="A51" s="184">
        <v>13</v>
      </c>
      <c r="B51" s="184" t="s">
        <v>462</v>
      </c>
      <c r="C51" s="184" t="s">
        <v>561</v>
      </c>
      <c r="D51" s="300" t="s">
        <v>348</v>
      </c>
      <c r="E51" s="146" t="s">
        <v>448</v>
      </c>
      <c r="F51" s="193" t="s">
        <v>550</v>
      </c>
      <c r="G51" s="184" t="s">
        <v>519</v>
      </c>
      <c r="H51" s="20">
        <v>45</v>
      </c>
      <c r="I51" s="4">
        <v>5170</v>
      </c>
      <c r="J51" s="5">
        <v>233</v>
      </c>
      <c r="K51" s="5">
        <v>14562500</v>
      </c>
      <c r="L51" s="4">
        <v>233</v>
      </c>
      <c r="M51" s="4">
        <v>5170</v>
      </c>
    </row>
    <row r="52" spans="1:13" ht="18.75">
      <c r="A52" s="306"/>
      <c r="B52" s="306"/>
      <c r="C52" s="306"/>
      <c r="D52" s="306"/>
      <c r="E52" s="146" t="s">
        <v>72</v>
      </c>
      <c r="F52" s="306"/>
      <c r="G52" s="306"/>
      <c r="H52" s="20">
        <v>63</v>
      </c>
      <c r="I52" s="4">
        <v>500</v>
      </c>
      <c r="J52" s="94">
        <v>32</v>
      </c>
      <c r="K52" s="5">
        <v>2000000</v>
      </c>
      <c r="L52" s="94">
        <v>32</v>
      </c>
      <c r="M52" s="4">
        <v>500</v>
      </c>
    </row>
    <row r="53" spans="1:13" ht="18.75">
      <c r="A53" s="306"/>
      <c r="B53" s="306"/>
      <c r="C53" s="306"/>
      <c r="D53" s="306"/>
      <c r="E53" s="146" t="s">
        <v>486</v>
      </c>
      <c r="F53" s="306"/>
      <c r="G53" s="306"/>
      <c r="H53" s="20">
        <v>41</v>
      </c>
      <c r="I53" s="4">
        <v>740</v>
      </c>
      <c r="J53" s="94">
        <v>30</v>
      </c>
      <c r="K53" s="5">
        <v>1875000</v>
      </c>
      <c r="L53" s="94">
        <v>30</v>
      </c>
      <c r="M53" s="4">
        <v>740</v>
      </c>
    </row>
    <row r="54" spans="1:13" ht="18.75">
      <c r="A54" s="306"/>
      <c r="B54" s="306"/>
      <c r="C54" s="306"/>
      <c r="D54" s="306"/>
      <c r="E54" s="146" t="s">
        <v>451</v>
      </c>
      <c r="F54" s="306"/>
      <c r="G54" s="306"/>
      <c r="H54" s="20">
        <v>39</v>
      </c>
      <c r="I54" s="4">
        <v>700</v>
      </c>
      <c r="J54" s="94">
        <v>27</v>
      </c>
      <c r="K54" s="5">
        <v>1687500</v>
      </c>
      <c r="L54" s="94">
        <v>27</v>
      </c>
      <c r="M54" s="4">
        <v>700</v>
      </c>
    </row>
    <row r="55" spans="1:13" ht="18.75">
      <c r="A55" s="304"/>
      <c r="B55" s="304"/>
      <c r="C55" s="304"/>
      <c r="D55" s="304"/>
      <c r="E55" s="146" t="s">
        <v>452</v>
      </c>
      <c r="F55" s="304"/>
      <c r="G55" s="304"/>
      <c r="H55" s="20">
        <v>179</v>
      </c>
      <c r="I55" s="4">
        <v>212</v>
      </c>
      <c r="J55" s="94">
        <v>38</v>
      </c>
      <c r="K55" s="5">
        <v>2375000</v>
      </c>
      <c r="L55" s="94">
        <v>38</v>
      </c>
      <c r="M55" s="4">
        <v>212</v>
      </c>
    </row>
    <row r="56" spans="1:13" ht="18.75">
      <c r="A56" s="307">
        <v>14</v>
      </c>
      <c r="B56" s="216" t="s">
        <v>462</v>
      </c>
      <c r="C56" s="216" t="s">
        <v>350</v>
      </c>
      <c r="D56" s="268" t="s">
        <v>351</v>
      </c>
      <c r="E56" s="146" t="s">
        <v>448</v>
      </c>
      <c r="F56" s="146" t="s">
        <v>12</v>
      </c>
      <c r="G56" s="146" t="s">
        <v>519</v>
      </c>
      <c r="H56" s="20">
        <v>45</v>
      </c>
      <c r="I56" s="4">
        <v>8933</v>
      </c>
      <c r="J56" s="5">
        <v>402</v>
      </c>
      <c r="K56" s="5">
        <v>25125000</v>
      </c>
      <c r="L56" s="4">
        <v>402</v>
      </c>
      <c r="M56" s="4">
        <v>8933</v>
      </c>
    </row>
    <row r="57" spans="1:13" ht="18.75">
      <c r="A57" s="304"/>
      <c r="B57" s="217"/>
      <c r="C57" s="217"/>
      <c r="D57" s="217"/>
      <c r="E57" s="146" t="s">
        <v>452</v>
      </c>
      <c r="F57" s="146" t="s">
        <v>12</v>
      </c>
      <c r="G57" s="146" t="s">
        <v>519</v>
      </c>
      <c r="H57" s="20">
        <v>179</v>
      </c>
      <c r="I57" s="4">
        <v>547</v>
      </c>
      <c r="J57" s="94">
        <v>98</v>
      </c>
      <c r="K57" s="5">
        <v>6125000</v>
      </c>
      <c r="L57" s="94">
        <v>98</v>
      </c>
      <c r="M57" s="4">
        <v>547</v>
      </c>
    </row>
    <row r="58" spans="1:13" ht="18.75">
      <c r="A58" s="307">
        <v>15</v>
      </c>
      <c r="B58" s="216" t="s">
        <v>462</v>
      </c>
      <c r="C58" s="216" t="s">
        <v>352</v>
      </c>
      <c r="D58" s="268" t="s">
        <v>353</v>
      </c>
      <c r="E58" s="146" t="s">
        <v>452</v>
      </c>
      <c r="F58" s="146" t="s">
        <v>12</v>
      </c>
      <c r="G58" s="146" t="s">
        <v>519</v>
      </c>
      <c r="H58" s="20">
        <v>179</v>
      </c>
      <c r="I58" s="4">
        <v>2821</v>
      </c>
      <c r="J58" s="5">
        <v>505</v>
      </c>
      <c r="K58" s="5">
        <v>31562500</v>
      </c>
      <c r="L58" s="4">
        <v>505</v>
      </c>
      <c r="M58" s="4">
        <v>2821</v>
      </c>
    </row>
    <row r="59" spans="1:13" ht="18.75">
      <c r="A59" s="304"/>
      <c r="B59" s="217"/>
      <c r="C59" s="217"/>
      <c r="D59" s="269"/>
      <c r="E59" s="146" t="s">
        <v>448</v>
      </c>
      <c r="F59" s="146" t="s">
        <v>453</v>
      </c>
      <c r="G59" s="146" t="s">
        <v>527</v>
      </c>
      <c r="H59" s="20">
        <v>58</v>
      </c>
      <c r="I59" s="4">
        <v>16155</v>
      </c>
      <c r="J59" s="5">
        <v>937</v>
      </c>
      <c r="K59" s="5">
        <v>31858000</v>
      </c>
      <c r="L59" s="4">
        <v>937</v>
      </c>
      <c r="M59" s="4">
        <v>16155</v>
      </c>
    </row>
    <row r="60" spans="1:13" ht="18.75">
      <c r="A60" s="184">
        <v>16</v>
      </c>
      <c r="B60" s="184" t="s">
        <v>462</v>
      </c>
      <c r="C60" s="184" t="s">
        <v>354</v>
      </c>
      <c r="D60" s="300">
        <v>911240001334</v>
      </c>
      <c r="E60" s="146" t="s">
        <v>448</v>
      </c>
      <c r="F60" s="193" t="s">
        <v>12</v>
      </c>
      <c r="G60" s="184" t="s">
        <v>519</v>
      </c>
      <c r="H60" s="20">
        <v>45</v>
      </c>
      <c r="I60" s="4">
        <v>3295</v>
      </c>
      <c r="J60" s="5">
        <v>148</v>
      </c>
      <c r="K60" s="5">
        <v>9250000</v>
      </c>
      <c r="L60" s="4">
        <v>148</v>
      </c>
      <c r="M60" s="4">
        <v>3295</v>
      </c>
    </row>
    <row r="61" spans="1:13" ht="18.75">
      <c r="A61" s="192"/>
      <c r="B61" s="306"/>
      <c r="C61" s="306"/>
      <c r="D61" s="306"/>
      <c r="E61" s="146" t="s">
        <v>451</v>
      </c>
      <c r="F61" s="306"/>
      <c r="G61" s="306"/>
      <c r="H61" s="20">
        <v>39</v>
      </c>
      <c r="I61" s="4">
        <v>411</v>
      </c>
      <c r="J61" s="94">
        <v>16</v>
      </c>
      <c r="K61" s="5">
        <v>1000000</v>
      </c>
      <c r="L61" s="94">
        <v>16</v>
      </c>
      <c r="M61" s="4">
        <v>411</v>
      </c>
    </row>
    <row r="62" spans="1:13" ht="18.75">
      <c r="A62" s="192"/>
      <c r="B62" s="306"/>
      <c r="C62" s="306"/>
      <c r="D62" s="306"/>
      <c r="E62" s="146" t="s">
        <v>490</v>
      </c>
      <c r="F62" s="306"/>
      <c r="G62" s="306"/>
      <c r="H62" s="20">
        <v>40</v>
      </c>
      <c r="I62" s="4">
        <v>1476</v>
      </c>
      <c r="J62" s="94">
        <v>59</v>
      </c>
      <c r="K62" s="5">
        <v>3687500</v>
      </c>
      <c r="L62" s="94">
        <v>59</v>
      </c>
      <c r="M62" s="4">
        <v>1476</v>
      </c>
    </row>
    <row r="63" spans="1:13" ht="18.75">
      <c r="A63" s="192"/>
      <c r="B63" s="306"/>
      <c r="C63" s="306"/>
      <c r="D63" s="306"/>
      <c r="E63" s="146" t="s">
        <v>491</v>
      </c>
      <c r="F63" s="306"/>
      <c r="G63" s="306"/>
      <c r="H63" s="20">
        <v>40</v>
      </c>
      <c r="I63" s="4">
        <v>459</v>
      </c>
      <c r="J63" s="94">
        <v>18</v>
      </c>
      <c r="K63" s="5">
        <v>1125000</v>
      </c>
      <c r="L63" s="94">
        <v>18</v>
      </c>
      <c r="M63" s="4">
        <v>459</v>
      </c>
    </row>
    <row r="64" spans="1:13" ht="18.75">
      <c r="A64" s="185"/>
      <c r="B64" s="304"/>
      <c r="C64" s="304"/>
      <c r="D64" s="304"/>
      <c r="E64" s="146" t="s">
        <v>448</v>
      </c>
      <c r="F64" s="146" t="s">
        <v>453</v>
      </c>
      <c r="G64" s="147" t="s">
        <v>527</v>
      </c>
      <c r="H64" s="20">
        <v>58</v>
      </c>
      <c r="I64" s="4">
        <v>2207</v>
      </c>
      <c r="J64" s="5">
        <v>128</v>
      </c>
      <c r="K64" s="5">
        <v>4352000</v>
      </c>
      <c r="L64" s="4">
        <v>128</v>
      </c>
      <c r="M64" s="4">
        <v>2207</v>
      </c>
    </row>
    <row r="65" spans="1:14" ht="18.75">
      <c r="A65" s="175" t="s">
        <v>447</v>
      </c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7"/>
    </row>
    <row r="66" spans="1:14" ht="18.75">
      <c r="A66" s="184">
        <v>17</v>
      </c>
      <c r="B66" s="184" t="s">
        <v>462</v>
      </c>
      <c r="C66" s="184" t="s">
        <v>355</v>
      </c>
      <c r="D66" s="300">
        <v>500821300197</v>
      </c>
      <c r="E66" s="146" t="s">
        <v>457</v>
      </c>
      <c r="F66" s="184" t="s">
        <v>453</v>
      </c>
      <c r="G66" s="193" t="s">
        <v>527</v>
      </c>
      <c r="H66" s="20">
        <v>58</v>
      </c>
      <c r="I66" s="4">
        <v>134</v>
      </c>
      <c r="J66" s="95">
        <v>7.8</v>
      </c>
      <c r="K66" s="96">
        <v>265200</v>
      </c>
      <c r="L66" s="4">
        <v>7.8</v>
      </c>
      <c r="M66" s="4">
        <v>134</v>
      </c>
    </row>
    <row r="67" spans="1:14" ht="18.75">
      <c r="A67" s="185"/>
      <c r="B67" s="304"/>
      <c r="C67" s="304"/>
      <c r="D67" s="304"/>
      <c r="E67" s="146" t="s">
        <v>492</v>
      </c>
      <c r="F67" s="185"/>
      <c r="G67" s="195"/>
      <c r="H67" s="20">
        <v>175</v>
      </c>
      <c r="I67" s="4">
        <v>6</v>
      </c>
      <c r="J67" s="97">
        <v>1.1000000000000001</v>
      </c>
      <c r="K67" s="96">
        <v>37400</v>
      </c>
      <c r="L67" s="94">
        <v>1.1000000000000001</v>
      </c>
      <c r="M67" s="4">
        <v>6</v>
      </c>
    </row>
    <row r="68" spans="1:14" ht="18.75">
      <c r="A68" s="189" t="s">
        <v>444</v>
      </c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200"/>
    </row>
    <row r="69" spans="1:14" ht="18.75">
      <c r="A69" s="175" t="s">
        <v>445</v>
      </c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7"/>
    </row>
    <row r="70" spans="1:14" ht="75">
      <c r="A70" s="184">
        <v>18</v>
      </c>
      <c r="B70" s="184" t="s">
        <v>462</v>
      </c>
      <c r="C70" s="184" t="s">
        <v>338</v>
      </c>
      <c r="D70" s="18" t="s">
        <v>339</v>
      </c>
      <c r="E70" s="146" t="s">
        <v>448</v>
      </c>
      <c r="F70" s="147" t="s">
        <v>356</v>
      </c>
      <c r="G70" s="193" t="s">
        <v>523</v>
      </c>
      <c r="H70" s="20">
        <v>110</v>
      </c>
      <c r="I70" s="4">
        <v>611</v>
      </c>
      <c r="J70" s="5">
        <v>67.2</v>
      </c>
      <c r="K70" s="121">
        <v>4032000</v>
      </c>
      <c r="L70" s="4">
        <v>67.2</v>
      </c>
      <c r="M70" s="4">
        <v>611</v>
      </c>
    </row>
    <row r="71" spans="1:14" ht="75">
      <c r="A71" s="304"/>
      <c r="B71" s="304"/>
      <c r="C71" s="304"/>
      <c r="D71" s="18" t="s">
        <v>339</v>
      </c>
      <c r="E71" s="146" t="s">
        <v>448</v>
      </c>
      <c r="F71" s="147" t="s">
        <v>358</v>
      </c>
      <c r="G71" s="305"/>
      <c r="H71" s="20">
        <v>70</v>
      </c>
      <c r="I71" s="4">
        <v>960</v>
      </c>
      <c r="J71" s="5">
        <v>67.2</v>
      </c>
      <c r="K71" s="121">
        <v>3696000</v>
      </c>
      <c r="L71" s="4">
        <v>67.2</v>
      </c>
      <c r="M71" s="4">
        <v>960</v>
      </c>
    </row>
    <row r="72" spans="1:14" ht="18.75">
      <c r="A72" s="94">
        <v>19</v>
      </c>
      <c r="B72" s="166" t="s">
        <v>462</v>
      </c>
      <c r="C72" s="166" t="s">
        <v>359</v>
      </c>
      <c r="D72" s="166" t="s">
        <v>360</v>
      </c>
      <c r="E72" s="146" t="s">
        <v>448</v>
      </c>
      <c r="F72" s="166" t="s">
        <v>361</v>
      </c>
      <c r="G72" s="166" t="s">
        <v>524</v>
      </c>
      <c r="H72" s="20">
        <v>70</v>
      </c>
      <c r="I72" s="4">
        <v>1828.5</v>
      </c>
      <c r="J72" s="5">
        <v>128</v>
      </c>
      <c r="K72" s="5">
        <v>8192000</v>
      </c>
      <c r="L72" s="4">
        <v>128</v>
      </c>
      <c r="M72" s="4">
        <v>1828.5</v>
      </c>
    </row>
    <row r="73" spans="1:14" ht="18.75">
      <c r="A73" s="94">
        <v>20</v>
      </c>
      <c r="B73" s="166" t="s">
        <v>462</v>
      </c>
      <c r="C73" s="166" t="s">
        <v>363</v>
      </c>
      <c r="D73" s="166" t="s">
        <v>364</v>
      </c>
      <c r="E73" s="146" t="s">
        <v>448</v>
      </c>
      <c r="F73" s="166" t="s">
        <v>361</v>
      </c>
      <c r="G73" s="166" t="s">
        <v>524</v>
      </c>
      <c r="H73" s="20">
        <v>70</v>
      </c>
      <c r="I73" s="4">
        <v>1828.5</v>
      </c>
      <c r="J73" s="5">
        <v>128</v>
      </c>
      <c r="K73" s="5">
        <v>8192000</v>
      </c>
      <c r="L73" s="4">
        <v>128</v>
      </c>
      <c r="M73" s="4">
        <v>1828.5</v>
      </c>
    </row>
    <row r="74" spans="1:14" s="99" customFormat="1" ht="18.75">
      <c r="A74" s="303" t="s">
        <v>455</v>
      </c>
      <c r="B74" s="303"/>
      <c r="C74" s="303"/>
      <c r="D74" s="303"/>
      <c r="E74" s="303"/>
      <c r="F74" s="303"/>
      <c r="G74" s="303"/>
      <c r="H74" s="303"/>
      <c r="I74" s="98">
        <f>SUM(I35:I73)</f>
        <v>126206.05</v>
      </c>
      <c r="J74" s="98">
        <f>SUM(J35:J73)</f>
        <v>6945.11</v>
      </c>
      <c r="K74" s="98">
        <f>K73+K72+K71+K70+K67+K66+K64+K63+K62+K61+K60+K59+K58+K57+K56+K55+K54+K53+K52+K51+K50+K49+K48+K47+K46+K45+K44+K43+K42+K41+K40+K39+K38+K37+K36+K35</f>
        <v>376347881.30000001</v>
      </c>
      <c r="L74" s="98">
        <f>SUM(L35:L73)</f>
        <v>6945.11</v>
      </c>
      <c r="M74" s="98">
        <f>SUM(M35:M73)</f>
        <v>126206.05</v>
      </c>
    </row>
    <row r="75" spans="1:14" ht="18.75">
      <c r="A75" s="186" t="s">
        <v>443</v>
      </c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8"/>
    </row>
    <row r="76" spans="1:14" ht="18.75">
      <c r="A76" s="175" t="s">
        <v>445</v>
      </c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7"/>
    </row>
    <row r="77" spans="1:14" ht="18.75">
      <c r="A77" s="146">
        <v>1</v>
      </c>
      <c r="B77" s="146" t="s">
        <v>464</v>
      </c>
      <c r="C77" s="146" t="s">
        <v>37</v>
      </c>
      <c r="D77" s="18">
        <v>990740000613</v>
      </c>
      <c r="E77" s="146" t="s">
        <v>452</v>
      </c>
      <c r="F77" s="146" t="s">
        <v>12</v>
      </c>
      <c r="G77" s="147" t="s">
        <v>519</v>
      </c>
      <c r="H77" s="20">
        <v>179</v>
      </c>
      <c r="I77" s="4">
        <v>749</v>
      </c>
      <c r="J77" s="121">
        <v>134</v>
      </c>
      <c r="K77" s="121">
        <v>8375000</v>
      </c>
      <c r="L77" s="4">
        <v>134</v>
      </c>
      <c r="M77" s="4">
        <v>749</v>
      </c>
      <c r="N77" s="6">
        <f>J77+J78+J79+J80+J81+J82+J84+J85+J86+J88+J91+J93+J94+J95</f>
        <v>837.45</v>
      </c>
    </row>
    <row r="78" spans="1:14" ht="18.75">
      <c r="A78" s="146">
        <v>2</v>
      </c>
      <c r="B78" s="146" t="s">
        <v>464</v>
      </c>
      <c r="C78" s="146" t="s">
        <v>40</v>
      </c>
      <c r="D78" s="18">
        <v>990640004889</v>
      </c>
      <c r="E78" s="146" t="s">
        <v>448</v>
      </c>
      <c r="F78" s="146" t="s">
        <v>12</v>
      </c>
      <c r="G78" s="146" t="s">
        <v>519</v>
      </c>
      <c r="H78" s="20">
        <v>45</v>
      </c>
      <c r="I78" s="4">
        <v>4267</v>
      </c>
      <c r="J78" s="121">
        <v>192</v>
      </c>
      <c r="K78" s="121">
        <v>12000000</v>
      </c>
      <c r="L78" s="4">
        <v>192</v>
      </c>
      <c r="M78" s="4">
        <v>4267</v>
      </c>
    </row>
    <row r="79" spans="1:14" ht="18.75">
      <c r="A79" s="146">
        <v>3</v>
      </c>
      <c r="B79" s="146" t="s">
        <v>464</v>
      </c>
      <c r="C79" s="146" t="s">
        <v>41</v>
      </c>
      <c r="D79" s="21" t="s">
        <v>42</v>
      </c>
      <c r="E79" s="146" t="s">
        <v>448</v>
      </c>
      <c r="F79" s="146" t="s">
        <v>12</v>
      </c>
      <c r="G79" s="147" t="s">
        <v>519</v>
      </c>
      <c r="H79" s="20">
        <v>45</v>
      </c>
      <c r="I79" s="4">
        <v>1511</v>
      </c>
      <c r="J79" s="121">
        <v>68</v>
      </c>
      <c r="K79" s="121">
        <v>4250000</v>
      </c>
      <c r="L79" s="4">
        <v>68</v>
      </c>
      <c r="M79" s="4">
        <v>1511</v>
      </c>
    </row>
    <row r="80" spans="1:14" ht="18.75">
      <c r="A80" s="146">
        <v>4</v>
      </c>
      <c r="B80" s="146" t="s">
        <v>464</v>
      </c>
      <c r="C80" s="146" t="s">
        <v>41</v>
      </c>
      <c r="D80" s="21" t="s">
        <v>42</v>
      </c>
      <c r="E80" s="146" t="s">
        <v>452</v>
      </c>
      <c r="F80" s="146" t="s">
        <v>12</v>
      </c>
      <c r="G80" s="147" t="s">
        <v>519</v>
      </c>
      <c r="H80" s="20">
        <v>179</v>
      </c>
      <c r="I80" s="4">
        <v>380</v>
      </c>
      <c r="J80" s="121">
        <v>68</v>
      </c>
      <c r="K80" s="121">
        <v>4250000</v>
      </c>
      <c r="L80" s="4">
        <v>68</v>
      </c>
      <c r="M80" s="4">
        <v>380</v>
      </c>
    </row>
    <row r="81" spans="1:13" ht="18.75">
      <c r="A81" s="146"/>
      <c r="B81" s="146" t="s">
        <v>464</v>
      </c>
      <c r="C81" s="146" t="s">
        <v>41</v>
      </c>
      <c r="D81" s="21" t="s">
        <v>42</v>
      </c>
      <c r="E81" s="146" t="s">
        <v>452</v>
      </c>
      <c r="F81" s="146" t="s">
        <v>12</v>
      </c>
      <c r="G81" s="147" t="s">
        <v>519</v>
      </c>
      <c r="H81" s="20">
        <v>179</v>
      </c>
      <c r="I81" s="4">
        <v>375</v>
      </c>
      <c r="J81" s="121">
        <v>67.2</v>
      </c>
      <c r="K81" s="121">
        <v>4200000</v>
      </c>
      <c r="L81" s="4">
        <v>67.2</v>
      </c>
      <c r="M81" s="4">
        <v>375</v>
      </c>
    </row>
    <row r="82" spans="1:13" ht="18.75">
      <c r="A82" s="146"/>
      <c r="B82" s="146" t="s">
        <v>464</v>
      </c>
      <c r="C82" s="146" t="s">
        <v>307</v>
      </c>
      <c r="D82" s="21" t="s">
        <v>308</v>
      </c>
      <c r="E82" s="146" t="s">
        <v>452</v>
      </c>
      <c r="F82" s="146" t="s">
        <v>12</v>
      </c>
      <c r="G82" s="147" t="s">
        <v>519</v>
      </c>
      <c r="H82" s="20">
        <v>179</v>
      </c>
      <c r="I82" s="4">
        <v>749</v>
      </c>
      <c r="J82" s="121">
        <v>134</v>
      </c>
      <c r="K82" s="121">
        <v>8375000</v>
      </c>
      <c r="L82" s="4">
        <v>134</v>
      </c>
      <c r="M82" s="4">
        <v>749</v>
      </c>
    </row>
    <row r="83" spans="1:13" ht="18.75">
      <c r="A83" s="146">
        <v>5</v>
      </c>
      <c r="B83" s="146" t="s">
        <v>464</v>
      </c>
      <c r="C83" s="146" t="s">
        <v>43</v>
      </c>
      <c r="D83" s="21" t="s">
        <v>44</v>
      </c>
      <c r="E83" s="146" t="s">
        <v>448</v>
      </c>
      <c r="F83" s="146" t="s">
        <v>453</v>
      </c>
      <c r="G83" s="147" t="s">
        <v>521</v>
      </c>
      <c r="H83" s="20">
        <v>58</v>
      </c>
      <c r="I83" s="4">
        <v>1155</v>
      </c>
      <c r="J83" s="121">
        <v>67</v>
      </c>
      <c r="K83" s="121">
        <v>2278000</v>
      </c>
      <c r="L83" s="4">
        <v>67</v>
      </c>
      <c r="M83" s="4">
        <v>1155</v>
      </c>
    </row>
    <row r="84" spans="1:13" ht="18.75">
      <c r="A84" s="146">
        <v>6</v>
      </c>
      <c r="B84" s="146" t="s">
        <v>464</v>
      </c>
      <c r="C84" s="146" t="s">
        <v>46</v>
      </c>
      <c r="D84" s="21" t="s">
        <v>47</v>
      </c>
      <c r="E84" s="146" t="s">
        <v>493</v>
      </c>
      <c r="F84" s="146" t="s">
        <v>12</v>
      </c>
      <c r="G84" s="147" t="s">
        <v>519</v>
      </c>
      <c r="H84" s="20">
        <v>179</v>
      </c>
      <c r="I84" s="4">
        <v>45</v>
      </c>
      <c r="J84" s="121">
        <v>8</v>
      </c>
      <c r="K84" s="121">
        <v>500000</v>
      </c>
      <c r="L84" s="4">
        <v>8</v>
      </c>
      <c r="M84" s="4">
        <v>45</v>
      </c>
    </row>
    <row r="85" spans="1:13" ht="18.75">
      <c r="A85" s="146">
        <v>7</v>
      </c>
      <c r="B85" s="146" t="s">
        <v>464</v>
      </c>
      <c r="C85" s="146" t="s">
        <v>49</v>
      </c>
      <c r="D85" s="18">
        <v>520410350261</v>
      </c>
      <c r="E85" s="146" t="s">
        <v>452</v>
      </c>
      <c r="F85" s="146" t="s">
        <v>12</v>
      </c>
      <c r="G85" s="147" t="s">
        <v>519</v>
      </c>
      <c r="H85" s="20">
        <v>179</v>
      </c>
      <c r="I85" s="4">
        <v>112</v>
      </c>
      <c r="J85" s="121">
        <v>20</v>
      </c>
      <c r="K85" s="121">
        <v>1250000</v>
      </c>
      <c r="L85" s="4">
        <v>20</v>
      </c>
      <c r="M85" s="4">
        <v>112</v>
      </c>
    </row>
    <row r="86" spans="1:13" ht="18.75">
      <c r="A86" s="146">
        <v>8</v>
      </c>
      <c r="B86" s="146" t="s">
        <v>464</v>
      </c>
      <c r="C86" s="146" t="s">
        <v>50</v>
      </c>
      <c r="D86" s="18">
        <v>370808300642</v>
      </c>
      <c r="E86" s="146" t="s">
        <v>493</v>
      </c>
      <c r="F86" s="146" t="s">
        <v>12</v>
      </c>
      <c r="G86" s="147" t="s">
        <v>519</v>
      </c>
      <c r="H86" s="20">
        <v>179</v>
      </c>
      <c r="I86" s="4">
        <v>335</v>
      </c>
      <c r="J86" s="121">
        <v>60</v>
      </c>
      <c r="K86" s="121">
        <v>3750000</v>
      </c>
      <c r="L86" s="4">
        <v>60</v>
      </c>
      <c r="M86" s="4">
        <v>335</v>
      </c>
    </row>
    <row r="87" spans="1:13" ht="18.75">
      <c r="A87" s="175" t="s">
        <v>446</v>
      </c>
      <c r="B87" s="176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7"/>
    </row>
    <row r="88" spans="1:13" ht="18.75">
      <c r="A88" s="146">
        <v>9</v>
      </c>
      <c r="B88" s="146" t="s">
        <v>464</v>
      </c>
      <c r="C88" s="146" t="s">
        <v>51</v>
      </c>
      <c r="D88" s="18">
        <v>520405350056</v>
      </c>
      <c r="E88" s="146" t="s">
        <v>448</v>
      </c>
      <c r="F88" s="146" t="s">
        <v>12</v>
      </c>
      <c r="G88" s="147" t="s">
        <v>519</v>
      </c>
      <c r="H88" s="20">
        <v>45</v>
      </c>
      <c r="I88" s="4">
        <v>316</v>
      </c>
      <c r="J88" s="121">
        <v>14.25</v>
      </c>
      <c r="K88" s="121">
        <v>890625</v>
      </c>
      <c r="L88" s="4">
        <v>14.25</v>
      </c>
      <c r="M88" s="4">
        <v>316</v>
      </c>
    </row>
    <row r="89" spans="1:13" ht="18.75">
      <c r="A89" s="146">
        <v>10</v>
      </c>
      <c r="B89" s="146" t="s">
        <v>464</v>
      </c>
      <c r="C89" s="146" t="s">
        <v>51</v>
      </c>
      <c r="D89" s="18">
        <v>520405350056</v>
      </c>
      <c r="E89" s="147" t="s">
        <v>449</v>
      </c>
      <c r="F89" s="146" t="s">
        <v>453</v>
      </c>
      <c r="G89" s="147" t="s">
        <v>521</v>
      </c>
      <c r="H89" s="20">
        <v>58</v>
      </c>
      <c r="I89" s="4">
        <v>93</v>
      </c>
      <c r="J89" s="121">
        <v>5.35</v>
      </c>
      <c r="K89" s="121">
        <v>181900</v>
      </c>
      <c r="L89" s="4">
        <v>5.35</v>
      </c>
      <c r="M89" s="4">
        <v>93</v>
      </c>
    </row>
    <row r="90" spans="1:13" ht="18.75">
      <c r="A90" s="146">
        <v>11</v>
      </c>
      <c r="B90" s="146" t="s">
        <v>464</v>
      </c>
      <c r="C90" s="146" t="s">
        <v>52</v>
      </c>
      <c r="D90" s="18">
        <v>590511350164</v>
      </c>
      <c r="E90" s="146" t="s">
        <v>449</v>
      </c>
      <c r="F90" s="146" t="s">
        <v>453</v>
      </c>
      <c r="G90" s="147" t="s">
        <v>521</v>
      </c>
      <c r="H90" s="20">
        <v>58</v>
      </c>
      <c r="I90" s="4">
        <v>86</v>
      </c>
      <c r="J90" s="121">
        <v>5</v>
      </c>
      <c r="K90" s="121">
        <v>170000</v>
      </c>
      <c r="L90" s="4">
        <v>5</v>
      </c>
      <c r="M90" s="4">
        <v>86</v>
      </c>
    </row>
    <row r="91" spans="1:13" ht="18.75">
      <c r="A91" s="146">
        <v>12</v>
      </c>
      <c r="B91" s="146" t="s">
        <v>464</v>
      </c>
      <c r="C91" s="146" t="s">
        <v>52</v>
      </c>
      <c r="D91" s="18">
        <v>590511350164</v>
      </c>
      <c r="E91" s="146" t="s">
        <v>452</v>
      </c>
      <c r="F91" s="146" t="s">
        <v>12</v>
      </c>
      <c r="G91" s="146" t="s">
        <v>55</v>
      </c>
      <c r="H91" s="20">
        <v>179</v>
      </c>
      <c r="I91" s="4">
        <v>111</v>
      </c>
      <c r="J91" s="121">
        <v>20</v>
      </c>
      <c r="K91" s="121">
        <v>1250000</v>
      </c>
      <c r="L91" s="4">
        <v>20</v>
      </c>
      <c r="M91" s="4">
        <v>111</v>
      </c>
    </row>
    <row r="92" spans="1:13" ht="18.75">
      <c r="A92" s="175" t="s">
        <v>447</v>
      </c>
      <c r="B92" s="176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7"/>
    </row>
    <row r="93" spans="1:13" ht="18.75">
      <c r="A93" s="146">
        <v>13</v>
      </c>
      <c r="B93" s="146" t="s">
        <v>464</v>
      </c>
      <c r="C93" s="146" t="s">
        <v>56</v>
      </c>
      <c r="D93" s="18">
        <v>610221301116</v>
      </c>
      <c r="E93" s="146" t="s">
        <v>452</v>
      </c>
      <c r="F93" s="146" t="s">
        <v>12</v>
      </c>
      <c r="G93" s="147" t="s">
        <v>519</v>
      </c>
      <c r="H93" s="20">
        <v>179</v>
      </c>
      <c r="I93" s="4">
        <v>89</v>
      </c>
      <c r="J93" s="121">
        <v>16</v>
      </c>
      <c r="K93" s="121">
        <v>1000000</v>
      </c>
      <c r="L93" s="4">
        <v>16</v>
      </c>
      <c r="M93" s="4">
        <v>89</v>
      </c>
    </row>
    <row r="94" spans="1:13" ht="18.75">
      <c r="A94" s="146">
        <v>14</v>
      </c>
      <c r="B94" s="146" t="s">
        <v>464</v>
      </c>
      <c r="C94" s="146" t="s">
        <v>57</v>
      </c>
      <c r="D94" s="18">
        <v>591210350031</v>
      </c>
      <c r="E94" s="146" t="s">
        <v>452</v>
      </c>
      <c r="F94" s="146" t="s">
        <v>12</v>
      </c>
      <c r="G94" s="146" t="s">
        <v>519</v>
      </c>
      <c r="H94" s="20">
        <v>179</v>
      </c>
      <c r="I94" s="4">
        <v>140</v>
      </c>
      <c r="J94" s="121">
        <v>25</v>
      </c>
      <c r="K94" s="121">
        <v>1562500</v>
      </c>
      <c r="L94" s="4">
        <v>25</v>
      </c>
      <c r="M94" s="4">
        <v>140</v>
      </c>
    </row>
    <row r="95" spans="1:13" ht="18.75">
      <c r="A95" s="146">
        <v>15</v>
      </c>
      <c r="B95" s="146" t="s">
        <v>464</v>
      </c>
      <c r="C95" s="146" t="s">
        <v>58</v>
      </c>
      <c r="D95" s="18">
        <v>710313301375</v>
      </c>
      <c r="E95" s="146" t="s">
        <v>493</v>
      </c>
      <c r="F95" s="146" t="s">
        <v>12</v>
      </c>
      <c r="G95" s="147" t="s">
        <v>519</v>
      </c>
      <c r="H95" s="20">
        <v>179</v>
      </c>
      <c r="I95" s="4">
        <v>61</v>
      </c>
      <c r="J95" s="121">
        <v>11</v>
      </c>
      <c r="K95" s="121">
        <v>687500</v>
      </c>
      <c r="L95" s="4">
        <v>11</v>
      </c>
      <c r="M95" s="4">
        <v>61</v>
      </c>
    </row>
    <row r="96" spans="1:13" ht="18.75">
      <c r="A96" s="189" t="s">
        <v>444</v>
      </c>
      <c r="B96" s="199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200"/>
    </row>
    <row r="97" spans="1:14" ht="18.75">
      <c r="A97" s="175" t="s">
        <v>445</v>
      </c>
      <c r="B97" s="176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7"/>
    </row>
    <row r="98" spans="1:14" ht="18.75">
      <c r="A98" s="146">
        <v>16</v>
      </c>
      <c r="B98" s="146" t="s">
        <v>465</v>
      </c>
      <c r="C98" s="146" t="s">
        <v>61</v>
      </c>
      <c r="D98" s="21" t="s">
        <v>62</v>
      </c>
      <c r="E98" s="146" t="s">
        <v>448</v>
      </c>
      <c r="F98" s="146" t="s">
        <v>63</v>
      </c>
      <c r="G98" s="146" t="s">
        <v>525</v>
      </c>
      <c r="H98" s="20">
        <v>43</v>
      </c>
      <c r="I98" s="4">
        <v>3163</v>
      </c>
      <c r="J98" s="121">
        <v>136</v>
      </c>
      <c r="K98" s="121">
        <v>5508000</v>
      </c>
      <c r="L98" s="4">
        <v>136</v>
      </c>
      <c r="M98" s="4">
        <v>3163</v>
      </c>
    </row>
    <row r="99" spans="1:14" ht="18.75">
      <c r="A99" s="175" t="s">
        <v>446</v>
      </c>
      <c r="B99" s="176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7"/>
    </row>
    <row r="100" spans="1:14" ht="18.75">
      <c r="A100" s="146">
        <v>17</v>
      </c>
      <c r="B100" s="146" t="s">
        <v>465</v>
      </c>
      <c r="C100" s="147" t="s">
        <v>65</v>
      </c>
      <c r="D100" s="21" t="s">
        <v>66</v>
      </c>
      <c r="E100" s="146" t="s">
        <v>448</v>
      </c>
      <c r="F100" s="146" t="s">
        <v>63</v>
      </c>
      <c r="G100" s="146" t="s">
        <v>525</v>
      </c>
      <c r="H100" s="20">
        <v>43</v>
      </c>
      <c r="I100" s="4">
        <v>139</v>
      </c>
      <c r="J100" s="121">
        <v>6</v>
      </c>
      <c r="K100" s="121">
        <v>243000</v>
      </c>
      <c r="L100" s="4">
        <v>6</v>
      </c>
      <c r="M100" s="4">
        <v>139</v>
      </c>
    </row>
    <row r="101" spans="1:14" ht="18.75">
      <c r="A101" s="146">
        <v>18</v>
      </c>
      <c r="B101" s="146" t="s">
        <v>465</v>
      </c>
      <c r="C101" s="147" t="s">
        <v>65</v>
      </c>
      <c r="D101" s="21" t="s">
        <v>66</v>
      </c>
      <c r="E101" s="146" t="s">
        <v>448</v>
      </c>
      <c r="F101" s="146" t="s">
        <v>453</v>
      </c>
      <c r="G101" s="146" t="s">
        <v>525</v>
      </c>
      <c r="H101" s="20">
        <v>58</v>
      </c>
      <c r="I101" s="4">
        <v>35</v>
      </c>
      <c r="J101" s="121">
        <v>2</v>
      </c>
      <c r="K101" s="121">
        <v>68000</v>
      </c>
      <c r="L101" s="4">
        <v>2</v>
      </c>
      <c r="M101" s="4">
        <v>35</v>
      </c>
    </row>
    <row r="102" spans="1:14" ht="48" thickBot="1">
      <c r="A102" s="146">
        <v>19</v>
      </c>
      <c r="B102" s="146" t="s">
        <v>465</v>
      </c>
      <c r="C102" s="147" t="s">
        <v>65</v>
      </c>
      <c r="D102" s="21" t="s">
        <v>66</v>
      </c>
      <c r="E102" s="146" t="s">
        <v>448</v>
      </c>
      <c r="F102" s="74" t="s">
        <v>517</v>
      </c>
      <c r="G102" s="147" t="s">
        <v>526</v>
      </c>
      <c r="H102" s="20">
        <v>56</v>
      </c>
      <c r="I102" s="4">
        <v>68</v>
      </c>
      <c r="J102" s="121">
        <v>3.8</v>
      </c>
      <c r="K102" s="121">
        <v>209000</v>
      </c>
      <c r="L102" s="4">
        <v>3.8</v>
      </c>
      <c r="M102" s="4">
        <v>68</v>
      </c>
    </row>
    <row r="103" spans="1:14" s="99" customFormat="1" ht="20.25">
      <c r="A103" s="183" t="s">
        <v>455</v>
      </c>
      <c r="B103" s="183"/>
      <c r="C103" s="183"/>
      <c r="D103" s="183"/>
      <c r="E103" s="183"/>
      <c r="F103" s="183"/>
      <c r="G103" s="183"/>
      <c r="H103" s="183"/>
      <c r="I103" s="100">
        <v>13979</v>
      </c>
      <c r="J103" s="100">
        <v>1062.5999999999999</v>
      </c>
      <c r="K103" s="100">
        <v>60998525</v>
      </c>
      <c r="L103" s="100">
        <v>1062.5999999999999</v>
      </c>
      <c r="M103" s="100">
        <v>13979</v>
      </c>
    </row>
    <row r="104" spans="1:14" ht="18.75">
      <c r="A104" s="186" t="s">
        <v>443</v>
      </c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8"/>
    </row>
    <row r="105" spans="1:14" ht="18.75">
      <c r="A105" s="175" t="s">
        <v>445</v>
      </c>
      <c r="B105" s="176"/>
      <c r="C105" s="176"/>
      <c r="D105" s="176"/>
      <c r="E105" s="176"/>
      <c r="F105" s="176"/>
      <c r="G105" s="176"/>
      <c r="H105" s="176"/>
      <c r="I105" s="176"/>
      <c r="J105" s="176"/>
      <c r="K105" s="176"/>
      <c r="L105" s="176"/>
      <c r="M105" s="177"/>
    </row>
    <row r="106" spans="1:14" ht="18.75">
      <c r="A106" s="184">
        <v>1</v>
      </c>
      <c r="B106" s="184" t="s">
        <v>466</v>
      </c>
      <c r="C106" s="184" t="s">
        <v>311</v>
      </c>
      <c r="D106" s="196" t="s">
        <v>312</v>
      </c>
      <c r="E106" s="146" t="s">
        <v>490</v>
      </c>
      <c r="F106" s="146" t="s">
        <v>12</v>
      </c>
      <c r="G106" s="147" t="s">
        <v>519</v>
      </c>
      <c r="H106" s="20">
        <v>40</v>
      </c>
      <c r="I106" s="4">
        <v>4171</v>
      </c>
      <c r="J106" s="5">
        <v>166.84</v>
      </c>
      <c r="K106" s="5">
        <v>10427500</v>
      </c>
      <c r="L106" s="4">
        <v>166.84</v>
      </c>
      <c r="M106" s="4">
        <v>4171</v>
      </c>
      <c r="N106" s="6">
        <f>J106+J107+J108+J109+J110+J112+J114+J116</f>
        <v>1224</v>
      </c>
    </row>
    <row r="107" spans="1:14" ht="18.75">
      <c r="A107" s="192"/>
      <c r="B107" s="192"/>
      <c r="C107" s="192"/>
      <c r="D107" s="197"/>
      <c r="E107" s="146" t="s">
        <v>486</v>
      </c>
      <c r="F107" s="146" t="s">
        <v>12</v>
      </c>
      <c r="G107" s="147" t="s">
        <v>519</v>
      </c>
      <c r="H107" s="20">
        <v>41</v>
      </c>
      <c r="I107" s="4">
        <v>6631</v>
      </c>
      <c r="J107" s="5">
        <v>271.87</v>
      </c>
      <c r="K107" s="5">
        <v>16991875</v>
      </c>
      <c r="L107" s="4">
        <v>271.87</v>
      </c>
      <c r="M107" s="4">
        <v>6631</v>
      </c>
    </row>
    <row r="108" spans="1:14" ht="18.75">
      <c r="A108" s="192"/>
      <c r="B108" s="192"/>
      <c r="C108" s="192"/>
      <c r="D108" s="197"/>
      <c r="E108" s="146" t="s">
        <v>456</v>
      </c>
      <c r="F108" s="146" t="s">
        <v>12</v>
      </c>
      <c r="G108" s="147" t="s">
        <v>519</v>
      </c>
      <c r="H108" s="20">
        <v>81</v>
      </c>
      <c r="I108" s="4">
        <v>600</v>
      </c>
      <c r="J108" s="5">
        <v>48.6</v>
      </c>
      <c r="K108" s="5">
        <v>3037500</v>
      </c>
      <c r="L108" s="4">
        <v>48.6</v>
      </c>
      <c r="M108" s="4">
        <v>600</v>
      </c>
    </row>
    <row r="109" spans="1:14" ht="18.75">
      <c r="A109" s="192"/>
      <c r="B109" s="192"/>
      <c r="C109" s="192"/>
      <c r="D109" s="197"/>
      <c r="E109" s="146" t="s">
        <v>72</v>
      </c>
      <c r="F109" s="146" t="s">
        <v>12</v>
      </c>
      <c r="G109" s="147" t="s">
        <v>519</v>
      </c>
      <c r="H109" s="20">
        <v>63</v>
      </c>
      <c r="I109" s="4">
        <v>1439</v>
      </c>
      <c r="J109" s="5">
        <v>90.66</v>
      </c>
      <c r="K109" s="5">
        <v>5666250</v>
      </c>
      <c r="L109" s="4">
        <v>90.66</v>
      </c>
      <c r="M109" s="4">
        <v>1439</v>
      </c>
    </row>
    <row r="110" spans="1:14" ht="18.75">
      <c r="A110" s="192"/>
      <c r="B110" s="192"/>
      <c r="C110" s="192"/>
      <c r="D110" s="197"/>
      <c r="E110" s="146" t="s">
        <v>451</v>
      </c>
      <c r="F110" s="146" t="s">
        <v>12</v>
      </c>
      <c r="G110" s="147" t="s">
        <v>519</v>
      </c>
      <c r="H110" s="20">
        <v>39</v>
      </c>
      <c r="I110" s="4">
        <v>7514</v>
      </c>
      <c r="J110" s="5">
        <v>293.02999999999997</v>
      </c>
      <c r="K110" s="5">
        <v>18314375</v>
      </c>
      <c r="L110" s="4">
        <v>293.02999999999997</v>
      </c>
      <c r="M110" s="4">
        <v>7514</v>
      </c>
    </row>
    <row r="111" spans="1:14" ht="18.75">
      <c r="A111" s="185"/>
      <c r="B111" s="185"/>
      <c r="C111" s="185"/>
      <c r="D111" s="198"/>
      <c r="E111" s="146" t="s">
        <v>448</v>
      </c>
      <c r="F111" s="146" t="s">
        <v>453</v>
      </c>
      <c r="G111" s="147" t="s">
        <v>527</v>
      </c>
      <c r="H111" s="20">
        <v>58</v>
      </c>
      <c r="I111" s="4">
        <v>17328</v>
      </c>
      <c r="J111" s="5">
        <v>1005</v>
      </c>
      <c r="K111" s="5">
        <v>34170000</v>
      </c>
      <c r="L111" s="4">
        <v>1005</v>
      </c>
      <c r="M111" s="4">
        <v>17328</v>
      </c>
    </row>
    <row r="112" spans="1:14" ht="18.75">
      <c r="A112" s="146">
        <v>2</v>
      </c>
      <c r="B112" s="146" t="s">
        <v>466</v>
      </c>
      <c r="C112" s="146" t="s">
        <v>313</v>
      </c>
      <c r="D112" s="21" t="s">
        <v>314</v>
      </c>
      <c r="E112" s="146" t="s">
        <v>448</v>
      </c>
      <c r="F112" s="146" t="s">
        <v>12</v>
      </c>
      <c r="G112" s="146" t="s">
        <v>519</v>
      </c>
      <c r="H112" s="20">
        <v>45</v>
      </c>
      <c r="I112" s="4">
        <v>7444.4</v>
      </c>
      <c r="J112" s="5">
        <v>335</v>
      </c>
      <c r="K112" s="5">
        <v>20937500</v>
      </c>
      <c r="L112" s="4">
        <v>335</v>
      </c>
      <c r="M112" s="4">
        <v>7444.4</v>
      </c>
    </row>
    <row r="113" spans="1:14" ht="18.75">
      <c r="A113" s="175" t="s">
        <v>446</v>
      </c>
      <c r="B113" s="296"/>
      <c r="C113" s="296"/>
      <c r="D113" s="296"/>
      <c r="E113" s="296"/>
      <c r="F113" s="296"/>
      <c r="G113" s="296"/>
      <c r="H113" s="296"/>
      <c r="I113" s="296"/>
      <c r="J113" s="296"/>
      <c r="K113" s="296"/>
      <c r="L113" s="296"/>
      <c r="M113" s="297"/>
    </row>
    <row r="114" spans="1:14" ht="18.75">
      <c r="A114" s="184">
        <v>3</v>
      </c>
      <c r="B114" s="184" t="s">
        <v>466</v>
      </c>
      <c r="C114" s="184" t="s">
        <v>315</v>
      </c>
      <c r="D114" s="300">
        <v>140964004291</v>
      </c>
      <c r="E114" s="146" t="s">
        <v>448</v>
      </c>
      <c r="F114" s="146" t="s">
        <v>12</v>
      </c>
      <c r="G114" s="146" t="s">
        <v>519</v>
      </c>
      <c r="H114" s="20">
        <v>45</v>
      </c>
      <c r="I114" s="4">
        <v>316</v>
      </c>
      <c r="J114" s="5">
        <v>14.22</v>
      </c>
      <c r="K114" s="5">
        <v>888750</v>
      </c>
      <c r="L114" s="4">
        <v>14.22</v>
      </c>
      <c r="M114" s="4">
        <v>316</v>
      </c>
    </row>
    <row r="115" spans="1:14" ht="18.75">
      <c r="A115" s="298"/>
      <c r="B115" s="298"/>
      <c r="C115" s="192"/>
      <c r="D115" s="301"/>
      <c r="E115" s="146" t="s">
        <v>448</v>
      </c>
      <c r="F115" s="146" t="s">
        <v>453</v>
      </c>
      <c r="G115" s="146" t="s">
        <v>527</v>
      </c>
      <c r="H115" s="20">
        <v>58</v>
      </c>
      <c r="I115" s="4">
        <v>129.30000000000001</v>
      </c>
      <c r="J115" s="5">
        <v>7.5</v>
      </c>
      <c r="K115" s="5">
        <v>255000</v>
      </c>
      <c r="L115" s="4">
        <v>7.5</v>
      </c>
      <c r="M115" s="4">
        <v>129.30000000000001</v>
      </c>
    </row>
    <row r="116" spans="1:14" ht="18.75">
      <c r="A116" s="292"/>
      <c r="B116" s="292"/>
      <c r="C116" s="185"/>
      <c r="D116" s="302"/>
      <c r="E116" s="146" t="s">
        <v>451</v>
      </c>
      <c r="F116" s="146" t="s">
        <v>12</v>
      </c>
      <c r="G116" s="146" t="s">
        <v>519</v>
      </c>
      <c r="H116" s="20">
        <v>39</v>
      </c>
      <c r="I116" s="4">
        <v>96.92</v>
      </c>
      <c r="J116" s="5">
        <v>3.78</v>
      </c>
      <c r="K116" s="5">
        <v>236250</v>
      </c>
      <c r="L116" s="4">
        <v>3.78</v>
      </c>
      <c r="M116" s="4">
        <v>96.92</v>
      </c>
    </row>
    <row r="117" spans="1:14" ht="18.75">
      <c r="A117" s="189" t="s">
        <v>444</v>
      </c>
      <c r="B117" s="199"/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200"/>
    </row>
    <row r="118" spans="1:14" ht="18.75">
      <c r="A118" s="175" t="s">
        <v>445</v>
      </c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  <c r="L118" s="176"/>
      <c r="M118" s="177"/>
    </row>
    <row r="119" spans="1:14" ht="18.75">
      <c r="A119" s="184">
        <v>4</v>
      </c>
      <c r="B119" s="184" t="s">
        <v>466</v>
      </c>
      <c r="C119" s="184" t="s">
        <v>316</v>
      </c>
      <c r="D119" s="196" t="s">
        <v>317</v>
      </c>
      <c r="E119" s="146" t="s">
        <v>448</v>
      </c>
      <c r="F119" s="147" t="s">
        <v>318</v>
      </c>
      <c r="G119" s="147" t="s">
        <v>528</v>
      </c>
      <c r="H119" s="20">
        <v>1</v>
      </c>
      <c r="I119" s="4">
        <v>40</v>
      </c>
      <c r="J119" s="5">
        <v>40</v>
      </c>
      <c r="K119" s="121">
        <v>66800</v>
      </c>
      <c r="L119" s="4">
        <v>40</v>
      </c>
      <c r="M119" s="4">
        <v>40</v>
      </c>
    </row>
    <row r="120" spans="1:14" ht="18.75">
      <c r="A120" s="192"/>
      <c r="B120" s="192"/>
      <c r="C120" s="192"/>
      <c r="D120" s="197"/>
      <c r="E120" s="146" t="s">
        <v>448</v>
      </c>
      <c r="F120" s="147" t="s">
        <v>319</v>
      </c>
      <c r="G120" s="147" t="s">
        <v>528</v>
      </c>
      <c r="H120" s="20">
        <v>1</v>
      </c>
      <c r="I120" s="4">
        <v>80</v>
      </c>
      <c r="J120" s="5">
        <v>80</v>
      </c>
      <c r="K120" s="121">
        <v>132000</v>
      </c>
      <c r="L120" s="4">
        <v>80</v>
      </c>
      <c r="M120" s="4">
        <v>80</v>
      </c>
    </row>
    <row r="121" spans="1:14" ht="18.75">
      <c r="A121" s="185"/>
      <c r="B121" s="185"/>
      <c r="C121" s="185"/>
      <c r="D121" s="198"/>
      <c r="E121" s="146" t="s">
        <v>448</v>
      </c>
      <c r="F121" s="147" t="s">
        <v>320</v>
      </c>
      <c r="G121" s="147" t="s">
        <v>528</v>
      </c>
      <c r="H121" s="20">
        <v>1</v>
      </c>
      <c r="I121" s="4">
        <v>200</v>
      </c>
      <c r="J121" s="5">
        <v>200</v>
      </c>
      <c r="K121" s="121">
        <v>350000</v>
      </c>
      <c r="L121" s="4">
        <v>200</v>
      </c>
      <c r="M121" s="4">
        <v>200</v>
      </c>
    </row>
    <row r="122" spans="1:14" s="99" customFormat="1" ht="20.25">
      <c r="A122" s="183" t="s">
        <v>455</v>
      </c>
      <c r="B122" s="183"/>
      <c r="C122" s="183"/>
      <c r="D122" s="183"/>
      <c r="E122" s="183"/>
      <c r="F122" s="183"/>
      <c r="G122" s="183"/>
      <c r="H122" s="183"/>
      <c r="I122" s="100">
        <f>I106+I107+I108+I109+I110+I111+I112+I114+I115+I116+I119+I120+I121</f>
        <v>45989.62</v>
      </c>
      <c r="J122" s="100">
        <f>J106+J107+J108+J109+J110+J111+J112+J114+J115+J116+J119+J120+J121</f>
        <v>2556.5</v>
      </c>
      <c r="K122" s="100">
        <f>K121+K120+K119+K116+K115+K114+K112+K111+K110+K109+K108+K107+K106</f>
        <v>111473800</v>
      </c>
      <c r="L122" s="100">
        <f>L106+L107+L108+L109+L110+L111+L112+L114+L115+L116+L119+L120+L121</f>
        <v>2556.5</v>
      </c>
      <c r="M122" s="100">
        <f>M106+M107+M108+M109+M110+M111+M112+M114+M115+M116+M119+M120+M121</f>
        <v>45989.62</v>
      </c>
    </row>
    <row r="123" spans="1:14" ht="18.75">
      <c r="A123" s="189" t="s">
        <v>443</v>
      </c>
      <c r="B123" s="199"/>
      <c r="C123" s="199"/>
      <c r="D123" s="199"/>
      <c r="E123" s="199"/>
      <c r="F123" s="199"/>
      <c r="G123" s="199"/>
      <c r="H123" s="199"/>
      <c r="I123" s="199"/>
      <c r="J123" s="199"/>
      <c r="K123" s="199"/>
      <c r="L123" s="199"/>
      <c r="M123" s="200"/>
    </row>
    <row r="124" spans="1:14" ht="19.5" customHeight="1">
      <c r="A124" s="175" t="s">
        <v>445</v>
      </c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7"/>
    </row>
    <row r="125" spans="1:14" ht="18.75">
      <c r="A125" s="184">
        <v>1</v>
      </c>
      <c r="B125" s="184" t="s">
        <v>463</v>
      </c>
      <c r="C125" s="193" t="s">
        <v>71</v>
      </c>
      <c r="D125" s="288">
        <v>111140017776</v>
      </c>
      <c r="E125" s="146" t="s">
        <v>72</v>
      </c>
      <c r="F125" s="146" t="s">
        <v>73</v>
      </c>
      <c r="G125" s="146" t="s">
        <v>519</v>
      </c>
      <c r="H125" s="20">
        <v>63</v>
      </c>
      <c r="I125" s="4">
        <v>2861</v>
      </c>
      <c r="J125" s="293">
        <v>737</v>
      </c>
      <c r="K125" s="293">
        <v>46062500</v>
      </c>
      <c r="L125" s="295">
        <v>737</v>
      </c>
      <c r="M125" s="295">
        <f>I125+I126+I127+I128</f>
        <v>16299</v>
      </c>
      <c r="N125" s="6">
        <f>J125+J131</f>
        <v>871</v>
      </c>
    </row>
    <row r="126" spans="1:14" ht="18.75">
      <c r="A126" s="192"/>
      <c r="B126" s="192"/>
      <c r="C126" s="298"/>
      <c r="D126" s="298"/>
      <c r="E126" s="146" t="s">
        <v>490</v>
      </c>
      <c r="F126" s="146" t="s">
        <v>73</v>
      </c>
      <c r="G126" s="146" t="s">
        <v>519</v>
      </c>
      <c r="H126" s="20">
        <v>40</v>
      </c>
      <c r="I126" s="4">
        <v>2842</v>
      </c>
      <c r="J126" s="299"/>
      <c r="K126" s="298"/>
      <c r="L126" s="298"/>
      <c r="M126" s="298"/>
    </row>
    <row r="127" spans="1:14" ht="18.75">
      <c r="A127" s="192"/>
      <c r="B127" s="192"/>
      <c r="C127" s="298"/>
      <c r="D127" s="298"/>
      <c r="E127" s="146" t="s">
        <v>486</v>
      </c>
      <c r="F127" s="146" t="s">
        <v>73</v>
      </c>
      <c r="G127" s="146" t="s">
        <v>519</v>
      </c>
      <c r="H127" s="20">
        <v>41</v>
      </c>
      <c r="I127" s="4">
        <v>8879</v>
      </c>
      <c r="J127" s="299"/>
      <c r="K127" s="298"/>
      <c r="L127" s="298"/>
      <c r="M127" s="298"/>
    </row>
    <row r="128" spans="1:14" ht="18.75">
      <c r="A128" s="192"/>
      <c r="B128" s="192"/>
      <c r="C128" s="292"/>
      <c r="D128" s="292"/>
      <c r="E128" s="148" t="s">
        <v>448</v>
      </c>
      <c r="F128" s="148" t="s">
        <v>73</v>
      </c>
      <c r="G128" s="148" t="s">
        <v>519</v>
      </c>
      <c r="H128" s="26">
        <v>45</v>
      </c>
      <c r="I128" s="152">
        <v>1717</v>
      </c>
      <c r="J128" s="294"/>
      <c r="K128" s="292"/>
      <c r="L128" s="292"/>
      <c r="M128" s="292"/>
    </row>
    <row r="129" spans="1:17" ht="18.75">
      <c r="A129" s="192"/>
      <c r="B129" s="192"/>
      <c r="C129" s="193" t="s">
        <v>71</v>
      </c>
      <c r="D129" s="288">
        <v>111140017776</v>
      </c>
      <c r="E129" s="148" t="s">
        <v>448</v>
      </c>
      <c r="F129" s="146" t="s">
        <v>453</v>
      </c>
      <c r="G129" s="146" t="s">
        <v>529</v>
      </c>
      <c r="H129" s="26">
        <v>58</v>
      </c>
      <c r="I129" s="152">
        <v>4487</v>
      </c>
      <c r="J129" s="293">
        <v>333</v>
      </c>
      <c r="K129" s="293">
        <v>11322000</v>
      </c>
      <c r="L129" s="295">
        <v>333</v>
      </c>
      <c r="M129" s="295">
        <v>6151</v>
      </c>
    </row>
    <row r="130" spans="1:17" ht="18.75">
      <c r="A130" s="185"/>
      <c r="B130" s="185"/>
      <c r="C130" s="292"/>
      <c r="D130" s="292"/>
      <c r="E130" s="146" t="s">
        <v>451</v>
      </c>
      <c r="F130" s="146" t="s">
        <v>453</v>
      </c>
      <c r="G130" s="146" t="s">
        <v>529</v>
      </c>
      <c r="H130" s="20">
        <v>44</v>
      </c>
      <c r="I130" s="4">
        <v>1664</v>
      </c>
      <c r="J130" s="294"/>
      <c r="K130" s="292"/>
      <c r="L130" s="292"/>
      <c r="M130" s="292"/>
    </row>
    <row r="131" spans="1:17" ht="18.75">
      <c r="A131" s="146">
        <v>2</v>
      </c>
      <c r="B131" s="146" t="s">
        <v>463</v>
      </c>
      <c r="C131" s="147" t="s">
        <v>76</v>
      </c>
      <c r="D131" s="24">
        <v>61240007710</v>
      </c>
      <c r="E131" s="146" t="s">
        <v>490</v>
      </c>
      <c r="F131" s="146" t="s">
        <v>73</v>
      </c>
      <c r="G131" s="146" t="s">
        <v>519</v>
      </c>
      <c r="H131" s="20">
        <v>50</v>
      </c>
      <c r="I131" s="4">
        <v>2680</v>
      </c>
      <c r="J131" s="5">
        <v>134</v>
      </c>
      <c r="K131" s="5">
        <v>8375000</v>
      </c>
      <c r="L131" s="4">
        <v>134</v>
      </c>
      <c r="M131" s="4">
        <v>2680</v>
      </c>
    </row>
    <row r="132" spans="1:17" ht="18.75">
      <c r="A132" s="175" t="s">
        <v>446</v>
      </c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7"/>
    </row>
    <row r="133" spans="1:17" ht="18.75">
      <c r="A133" s="146">
        <v>3</v>
      </c>
      <c r="B133" s="146" t="s">
        <v>463</v>
      </c>
      <c r="C133" s="146" t="s">
        <v>77</v>
      </c>
      <c r="D133" s="24">
        <v>130340003020</v>
      </c>
      <c r="E133" s="146" t="s">
        <v>451</v>
      </c>
      <c r="F133" s="146" t="s">
        <v>453</v>
      </c>
      <c r="G133" s="146" t="s">
        <v>529</v>
      </c>
      <c r="H133" s="20">
        <v>44</v>
      </c>
      <c r="I133" s="4">
        <v>1523</v>
      </c>
      <c r="J133" s="5">
        <v>67</v>
      </c>
      <c r="K133" s="5">
        <v>2278000</v>
      </c>
      <c r="L133" s="4">
        <v>67</v>
      </c>
      <c r="M133" s="4">
        <v>1523</v>
      </c>
    </row>
    <row r="134" spans="1:17" ht="18.75">
      <c r="A134" s="189" t="s">
        <v>444</v>
      </c>
      <c r="B134" s="199"/>
      <c r="C134" s="199"/>
      <c r="D134" s="199"/>
      <c r="E134" s="199"/>
      <c r="F134" s="199"/>
      <c r="G134" s="199"/>
      <c r="H134" s="199"/>
      <c r="I134" s="199"/>
      <c r="J134" s="199"/>
      <c r="K134" s="199"/>
      <c r="L134" s="199"/>
      <c r="M134" s="200"/>
    </row>
    <row r="135" spans="1:17" ht="18.75">
      <c r="A135" s="175" t="s">
        <v>447</v>
      </c>
      <c r="B135" s="176"/>
      <c r="C135" s="176"/>
      <c r="D135" s="176"/>
      <c r="E135" s="176"/>
      <c r="F135" s="176"/>
      <c r="G135" s="176"/>
      <c r="H135" s="176"/>
      <c r="I135" s="176"/>
      <c r="J135" s="176"/>
      <c r="K135" s="176"/>
      <c r="L135" s="176"/>
      <c r="M135" s="177"/>
    </row>
    <row r="136" spans="1:17" ht="18.75">
      <c r="A136" s="184">
        <v>4</v>
      </c>
      <c r="B136" s="184" t="s">
        <v>463</v>
      </c>
      <c r="C136" s="184" t="s">
        <v>78</v>
      </c>
      <c r="D136" s="288">
        <v>700620300057</v>
      </c>
      <c r="E136" s="146" t="s">
        <v>457</v>
      </c>
      <c r="F136" s="146" t="s">
        <v>453</v>
      </c>
      <c r="G136" s="146" t="s">
        <v>80</v>
      </c>
      <c r="H136" s="146">
        <v>58</v>
      </c>
      <c r="I136" s="146">
        <v>17.2</v>
      </c>
      <c r="J136" s="253">
        <v>6</v>
      </c>
      <c r="K136" s="290">
        <v>204000</v>
      </c>
      <c r="L136" s="184">
        <v>6</v>
      </c>
      <c r="M136" s="184">
        <v>103.4</v>
      </c>
    </row>
    <row r="137" spans="1:17" ht="18.75">
      <c r="A137" s="185"/>
      <c r="B137" s="287"/>
      <c r="C137" s="287"/>
      <c r="D137" s="287"/>
      <c r="E137" s="146" t="s">
        <v>448</v>
      </c>
      <c r="F137" s="146" t="s">
        <v>453</v>
      </c>
      <c r="G137" s="146" t="s">
        <v>80</v>
      </c>
      <c r="H137" s="20">
        <v>58</v>
      </c>
      <c r="I137" s="4">
        <v>86.2</v>
      </c>
      <c r="J137" s="289"/>
      <c r="K137" s="291"/>
      <c r="L137" s="285"/>
      <c r="M137" s="285"/>
    </row>
    <row r="138" spans="1:17" s="99" customFormat="1" ht="18.75">
      <c r="A138" s="286" t="s">
        <v>455</v>
      </c>
      <c r="B138" s="286"/>
      <c r="C138" s="286"/>
      <c r="D138" s="286"/>
      <c r="E138" s="286"/>
      <c r="F138" s="286"/>
      <c r="G138" s="286"/>
      <c r="H138" s="286"/>
      <c r="I138" s="101">
        <f>I125+I126+I127+I128+I129+I130+I131+I133+I136+I137</f>
        <v>26756.400000000001</v>
      </c>
      <c r="J138" s="101">
        <f>J136+J133+J131+J129+J125</f>
        <v>1277</v>
      </c>
      <c r="K138" s="102">
        <f>K136+K133+K131+K129+K125</f>
        <v>68241500</v>
      </c>
      <c r="L138" s="101">
        <f>L136+L133+L131+L129+L125</f>
        <v>1277</v>
      </c>
      <c r="M138" s="101">
        <f>M136+M133+M131+M129+M125</f>
        <v>26756.400000000001</v>
      </c>
    </row>
    <row r="139" spans="1:17" s="42" customFormat="1" ht="18.75">
      <c r="A139" s="186" t="s">
        <v>443</v>
      </c>
      <c r="B139" s="187"/>
      <c r="C139" s="187"/>
      <c r="D139" s="187"/>
      <c r="E139" s="187"/>
      <c r="F139" s="187"/>
      <c r="G139" s="187"/>
      <c r="H139" s="187"/>
      <c r="I139" s="187"/>
      <c r="J139" s="187"/>
      <c r="K139" s="187"/>
      <c r="L139" s="187"/>
      <c r="M139" s="188"/>
    </row>
    <row r="140" spans="1:17" s="42" customFormat="1" ht="18.75">
      <c r="A140" s="175" t="s">
        <v>445</v>
      </c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139"/>
      <c r="O140" s="139"/>
      <c r="P140" s="139"/>
      <c r="Q140" s="139"/>
    </row>
    <row r="141" spans="1:17" s="43" customFormat="1" ht="18.75">
      <c r="A141" s="146">
        <v>1</v>
      </c>
      <c r="B141" s="146" t="s">
        <v>467</v>
      </c>
      <c r="C141" s="146" t="s">
        <v>408</v>
      </c>
      <c r="D141" s="18">
        <v>41240002508</v>
      </c>
      <c r="E141" s="146" t="s">
        <v>448</v>
      </c>
      <c r="F141" s="146" t="s">
        <v>12</v>
      </c>
      <c r="G141" s="147" t="s">
        <v>519</v>
      </c>
      <c r="H141" s="20">
        <v>45</v>
      </c>
      <c r="I141" s="4">
        <v>2667</v>
      </c>
      <c r="J141" s="5">
        <v>120</v>
      </c>
      <c r="K141" s="5">
        <v>7500000</v>
      </c>
      <c r="L141" s="5">
        <v>120</v>
      </c>
      <c r="M141" s="138">
        <f>I141</f>
        <v>2667</v>
      </c>
      <c r="N141" s="144">
        <f>J141+J142+J143+J144+J145+J146+J147+J148+J149+J150+J151+J152+J153+J158</f>
        <v>1704</v>
      </c>
      <c r="O141" s="139"/>
      <c r="P141" s="139"/>
      <c r="Q141" s="139"/>
    </row>
    <row r="142" spans="1:17" s="43" customFormat="1" ht="18.75">
      <c r="A142" s="146">
        <v>2</v>
      </c>
      <c r="B142" s="146" t="s">
        <v>467</v>
      </c>
      <c r="C142" s="146" t="s">
        <v>409</v>
      </c>
      <c r="D142" s="18">
        <v>150240002092</v>
      </c>
      <c r="E142" s="146" t="s">
        <v>448</v>
      </c>
      <c r="F142" s="146" t="s">
        <v>12</v>
      </c>
      <c r="G142" s="147" t="s">
        <v>519</v>
      </c>
      <c r="H142" s="20">
        <v>45</v>
      </c>
      <c r="I142" s="4">
        <v>1489</v>
      </c>
      <c r="J142" s="5">
        <v>67</v>
      </c>
      <c r="K142" s="5">
        <v>4187500</v>
      </c>
      <c r="L142" s="5">
        <v>67</v>
      </c>
      <c r="M142" s="138">
        <f t="shared" ref="M142:M158" si="0">I142</f>
        <v>1489</v>
      </c>
      <c r="N142" s="139"/>
      <c r="O142" s="139"/>
      <c r="P142" s="139"/>
      <c r="Q142" s="139"/>
    </row>
    <row r="143" spans="1:17" s="43" customFormat="1" ht="18.75">
      <c r="A143" s="146">
        <v>3</v>
      </c>
      <c r="B143" s="146" t="s">
        <v>467</v>
      </c>
      <c r="C143" s="146" t="s">
        <v>410</v>
      </c>
      <c r="D143" s="18">
        <v>150240002092</v>
      </c>
      <c r="E143" s="146" t="s">
        <v>452</v>
      </c>
      <c r="F143" s="146" t="s">
        <v>12</v>
      </c>
      <c r="G143" s="147" t="s">
        <v>519</v>
      </c>
      <c r="H143" s="20">
        <v>130</v>
      </c>
      <c r="I143" s="4">
        <v>516</v>
      </c>
      <c r="J143" s="5">
        <v>67</v>
      </c>
      <c r="K143" s="5">
        <v>4187500</v>
      </c>
      <c r="L143" s="5">
        <v>67</v>
      </c>
      <c r="M143" s="138">
        <f t="shared" si="0"/>
        <v>516</v>
      </c>
      <c r="N143" s="139"/>
      <c r="O143" s="139"/>
      <c r="P143" s="139"/>
      <c r="Q143" s="139"/>
    </row>
    <row r="144" spans="1:17" s="43" customFormat="1" ht="18.75">
      <c r="A144" s="146">
        <v>4</v>
      </c>
      <c r="B144" s="146" t="s">
        <v>467</v>
      </c>
      <c r="C144" s="146" t="s">
        <v>411</v>
      </c>
      <c r="D144" s="21" t="s">
        <v>412</v>
      </c>
      <c r="E144" s="146" t="s">
        <v>448</v>
      </c>
      <c r="F144" s="146" t="s">
        <v>12</v>
      </c>
      <c r="G144" s="147" t="s">
        <v>519</v>
      </c>
      <c r="H144" s="20">
        <v>45</v>
      </c>
      <c r="I144" s="4">
        <v>2667</v>
      </c>
      <c r="J144" s="5">
        <v>120</v>
      </c>
      <c r="K144" s="5">
        <v>7500000</v>
      </c>
      <c r="L144" s="5">
        <v>120</v>
      </c>
      <c r="M144" s="138">
        <f t="shared" si="0"/>
        <v>2667</v>
      </c>
      <c r="N144" s="139"/>
      <c r="O144" s="139"/>
      <c r="P144" s="139"/>
      <c r="Q144" s="139"/>
    </row>
    <row r="145" spans="1:17" s="43" customFormat="1" ht="18.75">
      <c r="A145" s="146">
        <v>5</v>
      </c>
      <c r="B145" s="146" t="s">
        <v>467</v>
      </c>
      <c r="C145" s="146" t="s">
        <v>413</v>
      </c>
      <c r="D145" s="21" t="s">
        <v>414</v>
      </c>
      <c r="E145" s="146" t="s">
        <v>448</v>
      </c>
      <c r="F145" s="146" t="s">
        <v>12</v>
      </c>
      <c r="G145" s="147" t="s">
        <v>519</v>
      </c>
      <c r="H145" s="20">
        <v>45</v>
      </c>
      <c r="I145" s="4">
        <v>667</v>
      </c>
      <c r="J145" s="5">
        <v>30</v>
      </c>
      <c r="K145" s="5">
        <v>1875000</v>
      </c>
      <c r="L145" s="5">
        <v>30</v>
      </c>
      <c r="M145" s="138">
        <f t="shared" si="0"/>
        <v>667</v>
      </c>
      <c r="N145" s="139"/>
      <c r="O145" s="139"/>
      <c r="P145" s="139"/>
      <c r="Q145" s="139"/>
    </row>
    <row r="146" spans="1:17" s="43" customFormat="1" ht="18.75">
      <c r="A146" s="146">
        <v>6</v>
      </c>
      <c r="B146" s="146" t="s">
        <v>467</v>
      </c>
      <c r="C146" s="146" t="s">
        <v>415</v>
      </c>
      <c r="D146" s="21" t="s">
        <v>416</v>
      </c>
      <c r="E146" s="146" t="s">
        <v>448</v>
      </c>
      <c r="F146" s="146" t="s">
        <v>12</v>
      </c>
      <c r="G146" s="147" t="s">
        <v>519</v>
      </c>
      <c r="H146" s="20">
        <v>45</v>
      </c>
      <c r="I146" s="4">
        <v>667</v>
      </c>
      <c r="J146" s="5">
        <v>30</v>
      </c>
      <c r="K146" s="5">
        <v>1875000</v>
      </c>
      <c r="L146" s="5">
        <v>30</v>
      </c>
      <c r="M146" s="138">
        <f t="shared" si="0"/>
        <v>667</v>
      </c>
      <c r="N146" s="139"/>
      <c r="O146" s="139"/>
      <c r="P146" s="139"/>
      <c r="Q146" s="139"/>
    </row>
    <row r="147" spans="1:17" s="43" customFormat="1" ht="18.75">
      <c r="A147" s="146">
        <v>7</v>
      </c>
      <c r="B147" s="146" t="s">
        <v>467</v>
      </c>
      <c r="C147" s="146" t="s">
        <v>417</v>
      </c>
      <c r="D147" s="21" t="s">
        <v>418</v>
      </c>
      <c r="E147" s="146" t="s">
        <v>448</v>
      </c>
      <c r="F147" s="146" t="s">
        <v>12</v>
      </c>
      <c r="G147" s="147" t="s">
        <v>519</v>
      </c>
      <c r="H147" s="20">
        <v>45</v>
      </c>
      <c r="I147" s="4">
        <v>2667</v>
      </c>
      <c r="J147" s="5">
        <v>120</v>
      </c>
      <c r="K147" s="5">
        <v>7500000</v>
      </c>
      <c r="L147" s="5">
        <v>120</v>
      </c>
      <c r="M147" s="138">
        <f t="shared" si="0"/>
        <v>2667</v>
      </c>
      <c r="N147" s="139"/>
      <c r="O147" s="139"/>
      <c r="P147" s="139"/>
      <c r="Q147" s="139"/>
    </row>
    <row r="148" spans="1:17" s="43" customFormat="1" ht="18.75">
      <c r="A148" s="146">
        <v>8</v>
      </c>
      <c r="B148" s="146" t="s">
        <v>467</v>
      </c>
      <c r="C148" s="146" t="s">
        <v>51</v>
      </c>
      <c r="D148" s="18">
        <v>640115350193</v>
      </c>
      <c r="E148" s="146" t="s">
        <v>448</v>
      </c>
      <c r="F148" s="146" t="s">
        <v>12</v>
      </c>
      <c r="G148" s="147" t="s">
        <v>519</v>
      </c>
      <c r="H148" s="20">
        <v>45</v>
      </c>
      <c r="I148" s="4">
        <v>1489</v>
      </c>
      <c r="J148" s="5">
        <v>67</v>
      </c>
      <c r="K148" s="5">
        <v>4187500</v>
      </c>
      <c r="L148" s="5">
        <v>67</v>
      </c>
      <c r="M148" s="138">
        <f t="shared" si="0"/>
        <v>1489</v>
      </c>
      <c r="N148" s="139"/>
      <c r="O148" s="139"/>
      <c r="P148" s="139"/>
      <c r="Q148" s="139"/>
    </row>
    <row r="149" spans="1:17" s="43" customFormat="1" ht="18.75">
      <c r="A149" s="146">
        <v>9</v>
      </c>
      <c r="B149" s="146" t="s">
        <v>467</v>
      </c>
      <c r="C149" s="146" t="s">
        <v>419</v>
      </c>
      <c r="D149" s="18">
        <v>721218300464</v>
      </c>
      <c r="E149" s="147" t="s">
        <v>449</v>
      </c>
      <c r="F149" s="146" t="s">
        <v>12</v>
      </c>
      <c r="G149" s="147" t="s">
        <v>519</v>
      </c>
      <c r="H149" s="20">
        <v>45</v>
      </c>
      <c r="I149" s="4">
        <v>1075</v>
      </c>
      <c r="J149" s="5">
        <v>48</v>
      </c>
      <c r="K149" s="5">
        <v>3000000</v>
      </c>
      <c r="L149" s="5">
        <v>48</v>
      </c>
      <c r="M149" s="138">
        <f t="shared" si="0"/>
        <v>1075</v>
      </c>
      <c r="N149" s="139"/>
      <c r="O149" s="139"/>
      <c r="P149" s="139"/>
      <c r="Q149" s="139"/>
    </row>
    <row r="150" spans="1:17" s="43" customFormat="1" ht="18.75">
      <c r="A150" s="146">
        <v>10</v>
      </c>
      <c r="B150" s="146" t="s">
        <v>467</v>
      </c>
      <c r="C150" s="146" t="s">
        <v>419</v>
      </c>
      <c r="D150" s="18">
        <v>721218300464</v>
      </c>
      <c r="E150" s="146" t="s">
        <v>452</v>
      </c>
      <c r="F150" s="146" t="s">
        <v>12</v>
      </c>
      <c r="G150" s="147" t="s">
        <v>519</v>
      </c>
      <c r="H150" s="20">
        <v>130</v>
      </c>
      <c r="I150" s="4">
        <v>131</v>
      </c>
      <c r="J150" s="5">
        <v>17</v>
      </c>
      <c r="K150" s="5">
        <v>1062500</v>
      </c>
      <c r="L150" s="5">
        <v>17</v>
      </c>
      <c r="M150" s="138">
        <f t="shared" si="0"/>
        <v>131</v>
      </c>
      <c r="N150" s="139"/>
      <c r="O150" s="139"/>
      <c r="P150" s="139"/>
      <c r="Q150" s="139"/>
    </row>
    <row r="151" spans="1:17" s="43" customFormat="1" ht="18.75">
      <c r="A151" s="146">
        <v>11</v>
      </c>
      <c r="B151" s="146" t="s">
        <v>467</v>
      </c>
      <c r="C151" s="146" t="s">
        <v>420</v>
      </c>
      <c r="D151" s="18">
        <v>611031300158</v>
      </c>
      <c r="E151" s="146" t="s">
        <v>449</v>
      </c>
      <c r="F151" s="146" t="s">
        <v>12</v>
      </c>
      <c r="G151" s="147" t="s">
        <v>519</v>
      </c>
      <c r="H151" s="20">
        <v>45</v>
      </c>
      <c r="I151" s="4">
        <v>587</v>
      </c>
      <c r="J151" s="5">
        <v>26.4</v>
      </c>
      <c r="K151" s="5">
        <v>1650000</v>
      </c>
      <c r="L151" s="5">
        <v>26.4</v>
      </c>
      <c r="M151" s="138">
        <f t="shared" si="0"/>
        <v>587</v>
      </c>
      <c r="N151" s="139"/>
      <c r="O151" s="139"/>
      <c r="P151" s="139"/>
      <c r="Q151" s="139"/>
    </row>
    <row r="152" spans="1:17" s="43" customFormat="1" ht="18.75">
      <c r="A152" s="146">
        <v>12</v>
      </c>
      <c r="B152" s="146" t="s">
        <v>467</v>
      </c>
      <c r="C152" s="146" t="s">
        <v>421</v>
      </c>
      <c r="D152" s="18">
        <v>150240002092</v>
      </c>
      <c r="E152" s="146" t="s">
        <v>449</v>
      </c>
      <c r="F152" s="146" t="s">
        <v>12</v>
      </c>
      <c r="G152" s="147" t="s">
        <v>519</v>
      </c>
      <c r="H152" s="20">
        <v>45</v>
      </c>
      <c r="I152" s="4">
        <v>623</v>
      </c>
      <c r="J152" s="5">
        <v>28</v>
      </c>
      <c r="K152" s="5">
        <v>1750000</v>
      </c>
      <c r="L152" s="5">
        <v>28</v>
      </c>
      <c r="M152" s="138">
        <f t="shared" si="0"/>
        <v>623</v>
      </c>
      <c r="N152" s="139"/>
      <c r="O152" s="139"/>
      <c r="P152" s="139"/>
      <c r="Q152" s="139"/>
    </row>
    <row r="153" spans="1:17" s="43" customFormat="1" ht="18.75">
      <c r="A153" s="146">
        <v>13</v>
      </c>
      <c r="B153" s="146" t="s">
        <v>467</v>
      </c>
      <c r="C153" s="146" t="s">
        <v>421</v>
      </c>
      <c r="D153" s="18">
        <v>150240002092</v>
      </c>
      <c r="E153" s="146" t="s">
        <v>452</v>
      </c>
      <c r="F153" s="146" t="s">
        <v>12</v>
      </c>
      <c r="G153" s="147" t="s">
        <v>519</v>
      </c>
      <c r="H153" s="20">
        <v>130</v>
      </c>
      <c r="I153" s="4">
        <v>43</v>
      </c>
      <c r="J153" s="5">
        <v>5.6</v>
      </c>
      <c r="K153" s="5">
        <v>350000</v>
      </c>
      <c r="L153" s="5">
        <v>5.6</v>
      </c>
      <c r="M153" s="138">
        <f t="shared" si="0"/>
        <v>43</v>
      </c>
      <c r="N153" s="139"/>
      <c r="O153" s="139"/>
      <c r="P153" s="139"/>
      <c r="Q153" s="139"/>
    </row>
    <row r="154" spans="1:17" s="43" customFormat="1" ht="18.75">
      <c r="A154" s="146">
        <v>14</v>
      </c>
      <c r="B154" s="146" t="s">
        <v>467</v>
      </c>
      <c r="C154" s="146" t="s">
        <v>422</v>
      </c>
      <c r="D154" s="18">
        <v>70140002295</v>
      </c>
      <c r="E154" s="146" t="s">
        <v>449</v>
      </c>
      <c r="F154" s="146" t="s">
        <v>424</v>
      </c>
      <c r="G154" s="147" t="s">
        <v>530</v>
      </c>
      <c r="H154" s="20">
        <v>0.15</v>
      </c>
      <c r="I154" s="4">
        <v>14730</v>
      </c>
      <c r="J154" s="5">
        <v>2210</v>
      </c>
      <c r="K154" s="5">
        <v>11050000</v>
      </c>
      <c r="L154" s="5">
        <v>2210</v>
      </c>
      <c r="M154" s="138">
        <f t="shared" si="0"/>
        <v>14730</v>
      </c>
      <c r="N154" s="139"/>
      <c r="O154" s="139"/>
      <c r="P154" s="139"/>
      <c r="Q154" s="139"/>
    </row>
    <row r="155" spans="1:17" s="43" customFormat="1" ht="18.75">
      <c r="A155" s="146">
        <v>15</v>
      </c>
      <c r="B155" s="146" t="s">
        <v>467</v>
      </c>
      <c r="C155" s="146" t="s">
        <v>422</v>
      </c>
      <c r="D155" s="18">
        <v>70140002295</v>
      </c>
      <c r="E155" s="146" t="s">
        <v>452</v>
      </c>
      <c r="F155" s="146" t="s">
        <v>424</v>
      </c>
      <c r="G155" s="147" t="s">
        <v>530</v>
      </c>
      <c r="H155" s="20">
        <v>0.15</v>
      </c>
      <c r="I155" s="4">
        <v>14730</v>
      </c>
      <c r="J155" s="5">
        <v>2210</v>
      </c>
      <c r="K155" s="5">
        <v>11050000</v>
      </c>
      <c r="L155" s="5">
        <v>2210</v>
      </c>
      <c r="M155" s="138">
        <f t="shared" si="0"/>
        <v>14730</v>
      </c>
      <c r="N155" s="139"/>
      <c r="O155" s="139"/>
      <c r="P155" s="139"/>
      <c r="Q155" s="139"/>
    </row>
    <row r="156" spans="1:17" s="43" customFormat="1" ht="18.75">
      <c r="A156" s="146">
        <v>16</v>
      </c>
      <c r="B156" s="146" t="s">
        <v>467</v>
      </c>
      <c r="C156" s="146" t="s">
        <v>423</v>
      </c>
      <c r="D156" s="18">
        <v>41240005047</v>
      </c>
      <c r="E156" s="146" t="s">
        <v>449</v>
      </c>
      <c r="F156" s="146" t="s">
        <v>424</v>
      </c>
      <c r="G156" s="147" t="s">
        <v>530</v>
      </c>
      <c r="H156" s="20">
        <v>0.15</v>
      </c>
      <c r="I156" s="4">
        <v>3280</v>
      </c>
      <c r="J156" s="5">
        <v>490</v>
      </c>
      <c r="K156" s="5">
        <v>2450000</v>
      </c>
      <c r="L156" s="5">
        <v>490</v>
      </c>
      <c r="M156" s="138">
        <f t="shared" si="0"/>
        <v>3280</v>
      </c>
      <c r="N156" s="139"/>
      <c r="O156" s="139"/>
      <c r="P156" s="139"/>
      <c r="Q156" s="139"/>
    </row>
    <row r="157" spans="1:17" s="43" customFormat="1" ht="18.75">
      <c r="A157" s="146">
        <v>17</v>
      </c>
      <c r="B157" s="146" t="s">
        <v>467</v>
      </c>
      <c r="C157" s="146" t="s">
        <v>423</v>
      </c>
      <c r="D157" s="18">
        <v>41240005047</v>
      </c>
      <c r="E157" s="146" t="s">
        <v>449</v>
      </c>
      <c r="F157" s="146" t="s">
        <v>424</v>
      </c>
      <c r="G157" s="147" t="s">
        <v>530</v>
      </c>
      <c r="H157" s="20">
        <v>0.15</v>
      </c>
      <c r="I157" s="4">
        <v>3280</v>
      </c>
      <c r="J157" s="5">
        <v>490</v>
      </c>
      <c r="K157" s="5">
        <v>2450000</v>
      </c>
      <c r="L157" s="5">
        <v>490</v>
      </c>
      <c r="M157" s="138">
        <f t="shared" si="0"/>
        <v>3280</v>
      </c>
      <c r="N157" s="139"/>
      <c r="O157" s="139"/>
      <c r="P157" s="139"/>
      <c r="Q157" s="139"/>
    </row>
    <row r="158" spans="1:17" s="43" customFormat="1" ht="18.75">
      <c r="A158" s="146">
        <v>18</v>
      </c>
      <c r="B158" s="146" t="s">
        <v>467</v>
      </c>
      <c r="C158" s="146" t="s">
        <v>241</v>
      </c>
      <c r="D158" s="18">
        <v>721218300464</v>
      </c>
      <c r="E158" s="146" t="s">
        <v>452</v>
      </c>
      <c r="F158" s="146" t="s">
        <v>12</v>
      </c>
      <c r="G158" s="147" t="s">
        <v>519</v>
      </c>
      <c r="H158" s="20">
        <v>112</v>
      </c>
      <c r="I158" s="4">
        <v>958</v>
      </c>
      <c r="J158" s="5">
        <v>958</v>
      </c>
      <c r="K158" s="5">
        <v>59875000</v>
      </c>
      <c r="L158" s="5">
        <v>958</v>
      </c>
      <c r="M158" s="138">
        <f t="shared" si="0"/>
        <v>958</v>
      </c>
      <c r="N158" s="139"/>
      <c r="O158" s="139"/>
      <c r="P158" s="139"/>
      <c r="Q158" s="139"/>
    </row>
    <row r="159" spans="1:17" s="99" customFormat="1" ht="18.75">
      <c r="A159" s="286" t="s">
        <v>455</v>
      </c>
      <c r="B159" s="286"/>
      <c r="C159" s="286"/>
      <c r="D159" s="286"/>
      <c r="E159" s="286"/>
      <c r="F159" s="286"/>
      <c r="G159" s="286"/>
      <c r="H159" s="286"/>
      <c r="I159" s="101">
        <f>SUM(I141:I158)</f>
        <v>52266</v>
      </c>
      <c r="J159" s="101">
        <f>SUM(J141:J158)</f>
        <v>7104</v>
      </c>
      <c r="K159" s="102">
        <f>SUM(K141:K158)</f>
        <v>133500000</v>
      </c>
      <c r="L159" s="101">
        <f>SUM(L141:L158)</f>
        <v>7104</v>
      </c>
      <c r="M159" s="101">
        <f>SUM(M141:M158)</f>
        <v>52266</v>
      </c>
    </row>
    <row r="160" spans="1:17" ht="18.75">
      <c r="A160" s="245" t="s">
        <v>443</v>
      </c>
      <c r="B160" s="246"/>
      <c r="C160" s="246"/>
      <c r="D160" s="246"/>
      <c r="E160" s="246"/>
      <c r="F160" s="246"/>
      <c r="G160" s="246"/>
      <c r="H160" s="246"/>
      <c r="I160" s="246"/>
      <c r="J160" s="246"/>
      <c r="K160" s="246"/>
      <c r="L160" s="246"/>
      <c r="M160" s="247"/>
    </row>
    <row r="161" spans="1:14" ht="18.75">
      <c r="A161" s="208" t="s">
        <v>445</v>
      </c>
      <c r="B161" s="209"/>
      <c r="C161" s="209"/>
      <c r="D161" s="209"/>
      <c r="E161" s="209"/>
      <c r="F161" s="209"/>
      <c r="G161" s="209"/>
      <c r="H161" s="209"/>
      <c r="I161" s="209"/>
      <c r="J161" s="209"/>
      <c r="K161" s="209"/>
      <c r="L161" s="209"/>
      <c r="M161" s="210"/>
    </row>
    <row r="162" spans="1:14" ht="18.75">
      <c r="A162" s="216">
        <v>1</v>
      </c>
      <c r="B162" s="216" t="s">
        <v>468</v>
      </c>
      <c r="C162" s="216" t="s">
        <v>82</v>
      </c>
      <c r="D162" s="216">
        <v>20240002343</v>
      </c>
      <c r="E162" s="48" t="s">
        <v>448</v>
      </c>
      <c r="F162" s="216" t="s">
        <v>73</v>
      </c>
      <c r="G162" s="216" t="s">
        <v>519</v>
      </c>
      <c r="H162" s="49">
        <v>45</v>
      </c>
      <c r="I162" s="50">
        <v>8400</v>
      </c>
      <c r="J162" s="50">
        <v>378</v>
      </c>
      <c r="K162" s="282">
        <v>62375000</v>
      </c>
      <c r="L162" s="50">
        <v>378</v>
      </c>
      <c r="M162" s="50">
        <v>8400</v>
      </c>
      <c r="N162" s="6">
        <f>J162+J163+J164+J165+J166+J167+J168+J169+J175+J176</f>
        <v>2681</v>
      </c>
    </row>
    <row r="163" spans="1:14" ht="18.75">
      <c r="A163" s="220"/>
      <c r="B163" s="220"/>
      <c r="C163" s="220"/>
      <c r="D163" s="220"/>
      <c r="E163" s="48" t="s">
        <v>451</v>
      </c>
      <c r="F163" s="220"/>
      <c r="G163" s="220"/>
      <c r="H163" s="49">
        <v>39</v>
      </c>
      <c r="I163" s="50">
        <v>1000</v>
      </c>
      <c r="J163" s="50">
        <v>39</v>
      </c>
      <c r="K163" s="283"/>
      <c r="L163" s="50">
        <v>39</v>
      </c>
      <c r="M163" s="50">
        <v>1000</v>
      </c>
    </row>
    <row r="164" spans="1:14" ht="18.75">
      <c r="A164" s="220"/>
      <c r="B164" s="220"/>
      <c r="C164" s="220"/>
      <c r="D164" s="220"/>
      <c r="E164" s="48" t="s">
        <v>456</v>
      </c>
      <c r="F164" s="220"/>
      <c r="G164" s="220"/>
      <c r="H164" s="49">
        <v>81</v>
      </c>
      <c r="I164" s="50">
        <v>2209</v>
      </c>
      <c r="J164" s="50">
        <v>179</v>
      </c>
      <c r="K164" s="283"/>
      <c r="L164" s="50">
        <v>179</v>
      </c>
      <c r="M164" s="50">
        <v>2209</v>
      </c>
    </row>
    <row r="165" spans="1:14" ht="37.5">
      <c r="A165" s="220"/>
      <c r="B165" s="220"/>
      <c r="C165" s="220"/>
      <c r="D165" s="220"/>
      <c r="E165" s="48" t="s">
        <v>488</v>
      </c>
      <c r="F165" s="220"/>
      <c r="G165" s="220"/>
      <c r="H165" s="49">
        <v>81</v>
      </c>
      <c r="I165" s="50">
        <v>1649</v>
      </c>
      <c r="J165" s="50">
        <v>133.6</v>
      </c>
      <c r="K165" s="283"/>
      <c r="L165" s="50">
        <v>133.6</v>
      </c>
      <c r="M165" s="50">
        <v>1649</v>
      </c>
    </row>
    <row r="166" spans="1:14" ht="18.75">
      <c r="A166" s="220"/>
      <c r="B166" s="220"/>
      <c r="C166" s="220"/>
      <c r="D166" s="220"/>
      <c r="E166" s="48" t="s">
        <v>486</v>
      </c>
      <c r="F166" s="220"/>
      <c r="G166" s="220"/>
      <c r="H166" s="49">
        <v>41</v>
      </c>
      <c r="I166" s="50">
        <v>1948</v>
      </c>
      <c r="J166" s="50">
        <v>79.900000000000006</v>
      </c>
      <c r="K166" s="283"/>
      <c r="L166" s="50">
        <v>79.900000000000006</v>
      </c>
      <c r="M166" s="50">
        <v>1948</v>
      </c>
    </row>
    <row r="167" spans="1:14" ht="18.75">
      <c r="A167" s="220"/>
      <c r="B167" s="220"/>
      <c r="C167" s="220"/>
      <c r="D167" s="220"/>
      <c r="E167" s="166" t="s">
        <v>497</v>
      </c>
      <c r="F167" s="220"/>
      <c r="G167" s="220"/>
      <c r="H167" s="49">
        <v>39</v>
      </c>
      <c r="I167" s="50">
        <v>1110</v>
      </c>
      <c r="J167" s="50">
        <v>43.3</v>
      </c>
      <c r="K167" s="283"/>
      <c r="L167" s="50">
        <v>43.3</v>
      </c>
      <c r="M167" s="50">
        <v>1110</v>
      </c>
    </row>
    <row r="168" spans="1:14" ht="18.75">
      <c r="A168" s="220"/>
      <c r="B168" s="220"/>
      <c r="C168" s="220"/>
      <c r="D168" s="220"/>
      <c r="E168" s="48" t="s">
        <v>498</v>
      </c>
      <c r="F168" s="220"/>
      <c r="G168" s="220"/>
      <c r="H168" s="49">
        <v>98</v>
      </c>
      <c r="I168" s="168">
        <v>0.17499999999999999</v>
      </c>
      <c r="J168" s="50">
        <v>17.2</v>
      </c>
      <c r="K168" s="283"/>
      <c r="L168" s="50">
        <v>17.2</v>
      </c>
      <c r="M168" s="168">
        <v>0.17499999999999999</v>
      </c>
    </row>
    <row r="169" spans="1:14" ht="37.5">
      <c r="A169" s="220"/>
      <c r="B169" s="220"/>
      <c r="C169" s="220"/>
      <c r="D169" s="220"/>
      <c r="E169" s="48" t="s">
        <v>494</v>
      </c>
      <c r="F169" s="217"/>
      <c r="G169" s="217"/>
      <c r="H169" s="53">
        <v>45</v>
      </c>
      <c r="I169" s="50" t="s">
        <v>240</v>
      </c>
      <c r="J169" s="50">
        <v>128</v>
      </c>
      <c r="K169" s="284"/>
      <c r="L169" s="50">
        <v>128</v>
      </c>
      <c r="M169" s="157" t="s">
        <v>240</v>
      </c>
    </row>
    <row r="170" spans="1:14" ht="18.75">
      <c r="A170" s="220"/>
      <c r="B170" s="220"/>
      <c r="C170" s="220"/>
      <c r="D170" s="220"/>
      <c r="E170" s="166" t="s">
        <v>448</v>
      </c>
      <c r="F170" s="216" t="s">
        <v>454</v>
      </c>
      <c r="G170" s="216" t="s">
        <v>527</v>
      </c>
      <c r="H170" s="55">
        <v>58</v>
      </c>
      <c r="I170" s="167">
        <v>8401</v>
      </c>
      <c r="J170" s="57">
        <v>487.3</v>
      </c>
      <c r="K170" s="276">
        <v>27336000</v>
      </c>
      <c r="L170" s="57">
        <v>487.3</v>
      </c>
      <c r="M170" s="167">
        <v>8401</v>
      </c>
    </row>
    <row r="171" spans="1:14" ht="18.75">
      <c r="A171" s="220"/>
      <c r="B171" s="220"/>
      <c r="C171" s="220"/>
      <c r="D171" s="220"/>
      <c r="E171" s="166" t="s">
        <v>451</v>
      </c>
      <c r="F171" s="220"/>
      <c r="G171" s="220"/>
      <c r="H171" s="55">
        <v>44</v>
      </c>
      <c r="I171" s="167">
        <v>1000</v>
      </c>
      <c r="J171" s="167">
        <v>44</v>
      </c>
      <c r="K171" s="277"/>
      <c r="L171" s="167">
        <v>44</v>
      </c>
      <c r="M171" s="167">
        <v>1000</v>
      </c>
    </row>
    <row r="172" spans="1:14" ht="18.75">
      <c r="A172" s="220"/>
      <c r="B172" s="220"/>
      <c r="C172" s="220"/>
      <c r="D172" s="220"/>
      <c r="E172" s="166" t="s">
        <v>456</v>
      </c>
      <c r="F172" s="220"/>
      <c r="G172" s="220"/>
      <c r="H172" s="55">
        <v>58</v>
      </c>
      <c r="I172" s="167">
        <v>2077</v>
      </c>
      <c r="J172" s="167">
        <v>120.5</v>
      </c>
      <c r="K172" s="277"/>
      <c r="L172" s="167">
        <v>120.5</v>
      </c>
      <c r="M172" s="167">
        <v>2077</v>
      </c>
    </row>
    <row r="173" spans="1:14" ht="18.75">
      <c r="A173" s="220"/>
      <c r="B173" s="220"/>
      <c r="C173" s="220"/>
      <c r="D173" s="220"/>
      <c r="E173" s="166" t="s">
        <v>486</v>
      </c>
      <c r="F173" s="220"/>
      <c r="G173" s="220"/>
      <c r="H173" s="55">
        <v>29</v>
      </c>
      <c r="I173" s="167">
        <v>1951</v>
      </c>
      <c r="J173" s="167">
        <v>56.5</v>
      </c>
      <c r="K173" s="277"/>
      <c r="L173" s="167">
        <v>56.5</v>
      </c>
      <c r="M173" s="167">
        <v>1951</v>
      </c>
    </row>
    <row r="174" spans="1:14" ht="18.75">
      <c r="A174" s="217"/>
      <c r="B174" s="217"/>
      <c r="C174" s="217"/>
      <c r="D174" s="217"/>
      <c r="E174" s="154" t="s">
        <v>488</v>
      </c>
      <c r="F174" s="220"/>
      <c r="G174" s="220"/>
      <c r="H174" s="55">
        <v>58</v>
      </c>
      <c r="I174" s="167">
        <v>1650</v>
      </c>
      <c r="J174" s="167">
        <v>95.7</v>
      </c>
      <c r="K174" s="278"/>
      <c r="L174" s="167">
        <v>95.7</v>
      </c>
      <c r="M174" s="167">
        <v>1650</v>
      </c>
    </row>
    <row r="175" spans="1:14" ht="18.75">
      <c r="A175" s="166">
        <v>2</v>
      </c>
      <c r="B175" s="166" t="s">
        <v>468</v>
      </c>
      <c r="C175" s="48" t="s">
        <v>89</v>
      </c>
      <c r="D175" s="166">
        <v>70840002826</v>
      </c>
      <c r="E175" s="166" t="s">
        <v>489</v>
      </c>
      <c r="F175" s="166" t="s">
        <v>73</v>
      </c>
      <c r="G175" s="166" t="s">
        <v>519</v>
      </c>
      <c r="H175" s="59">
        <v>179</v>
      </c>
      <c r="I175" s="50">
        <v>2950</v>
      </c>
      <c r="J175" s="50">
        <v>528</v>
      </c>
      <c r="K175" s="60">
        <v>33000000</v>
      </c>
      <c r="L175" s="50">
        <v>528</v>
      </c>
      <c r="M175" s="50">
        <v>2950</v>
      </c>
    </row>
    <row r="176" spans="1:14" ht="18.75">
      <c r="A176" s="166">
        <v>3</v>
      </c>
      <c r="B176" s="166" t="s">
        <v>468</v>
      </c>
      <c r="C176" s="48" t="s">
        <v>241</v>
      </c>
      <c r="D176" s="166" t="s">
        <v>242</v>
      </c>
      <c r="E176" s="166" t="s">
        <v>452</v>
      </c>
      <c r="F176" s="166" t="s">
        <v>73</v>
      </c>
      <c r="G176" s="166" t="s">
        <v>519</v>
      </c>
      <c r="H176" s="59">
        <v>114</v>
      </c>
      <c r="I176" s="50">
        <v>10132</v>
      </c>
      <c r="J176" s="50">
        <v>1155</v>
      </c>
      <c r="K176" s="60">
        <v>72187500</v>
      </c>
      <c r="L176" s="50">
        <v>1155</v>
      </c>
      <c r="M176" s="50">
        <v>10132</v>
      </c>
    </row>
    <row r="177" spans="1:14" ht="18.75">
      <c r="A177" s="279" t="s">
        <v>444</v>
      </c>
      <c r="B177" s="280"/>
      <c r="C177" s="280"/>
      <c r="D177" s="280"/>
      <c r="E177" s="280"/>
      <c r="F177" s="280"/>
      <c r="G177" s="280"/>
      <c r="H177" s="280"/>
      <c r="I177" s="280"/>
      <c r="J177" s="280"/>
      <c r="K177" s="280"/>
      <c r="L177" s="280"/>
      <c r="M177" s="281"/>
    </row>
    <row r="178" spans="1:14" ht="18.75">
      <c r="A178" s="208" t="s">
        <v>445</v>
      </c>
      <c r="B178" s="209"/>
      <c r="C178" s="209"/>
      <c r="D178" s="209"/>
      <c r="E178" s="209"/>
      <c r="F178" s="209"/>
      <c r="G178" s="209"/>
      <c r="H178" s="209"/>
      <c r="I178" s="209"/>
      <c r="J178" s="209"/>
      <c r="K178" s="209"/>
      <c r="L178" s="209"/>
      <c r="M178" s="210"/>
    </row>
    <row r="179" spans="1:14" ht="37.5">
      <c r="A179" s="216">
        <v>1</v>
      </c>
      <c r="B179" s="216" t="s">
        <v>468</v>
      </c>
      <c r="C179" s="216" t="s">
        <v>82</v>
      </c>
      <c r="D179" s="216">
        <v>20240002343</v>
      </c>
      <c r="E179" s="166" t="s">
        <v>499</v>
      </c>
      <c r="F179" s="166" t="s">
        <v>93</v>
      </c>
      <c r="G179" s="48" t="s">
        <v>531</v>
      </c>
      <c r="H179" s="59">
        <v>1.6</v>
      </c>
      <c r="I179" s="50">
        <v>412</v>
      </c>
      <c r="J179" s="60">
        <v>660</v>
      </c>
      <c r="K179" s="60">
        <v>359700</v>
      </c>
      <c r="L179" s="60">
        <v>660</v>
      </c>
      <c r="M179" s="50">
        <v>412</v>
      </c>
    </row>
    <row r="180" spans="1:14" ht="18.75">
      <c r="A180" s="217"/>
      <c r="B180" s="217"/>
      <c r="C180" s="217"/>
      <c r="D180" s="217"/>
      <c r="E180" s="166" t="s">
        <v>456</v>
      </c>
      <c r="F180" s="166" t="s">
        <v>95</v>
      </c>
      <c r="G180" s="166" t="s">
        <v>532</v>
      </c>
      <c r="H180" s="59">
        <v>200</v>
      </c>
      <c r="I180" s="50">
        <v>100</v>
      </c>
      <c r="J180" s="60">
        <v>20</v>
      </c>
      <c r="K180" s="60">
        <v>850000</v>
      </c>
      <c r="L180" s="50">
        <v>20</v>
      </c>
      <c r="M180" s="50">
        <v>100</v>
      </c>
    </row>
    <row r="181" spans="1:14" s="99" customFormat="1" ht="18.75">
      <c r="A181" s="273" t="s">
        <v>455</v>
      </c>
      <c r="B181" s="274"/>
      <c r="C181" s="274"/>
      <c r="D181" s="274"/>
      <c r="E181" s="274"/>
      <c r="F181" s="274"/>
      <c r="G181" s="274"/>
      <c r="H181" s="275"/>
      <c r="I181" s="103">
        <f>I180+I179+I176+I175+I174+I173+I172+I171+I170+I169+I168+I167+I166+I165+I164+I163+I162</f>
        <v>47833.175000000003</v>
      </c>
      <c r="J181" s="103">
        <f>J180+J179+J176+J175+J174+J173+J172+J171+J170+J169+J168+J167+J166+J165+J164+J163+J162</f>
        <v>4165</v>
      </c>
      <c r="K181" s="103">
        <f>K180+K179+K176+K175+K170+K162</f>
        <v>196108200</v>
      </c>
      <c r="L181" s="103">
        <f>L180+L179+L176+L175+L174+L173+L172+L171+L170+L169+L168+L167+L166+L165+L164+L163+L162</f>
        <v>4165</v>
      </c>
      <c r="M181" s="104">
        <f>M180+M179+M176+M175+M174+M173+M172+M171+M170+M169+M168+M167+M166+M165+M164+M163+M162</f>
        <v>47833.175000000003</v>
      </c>
    </row>
    <row r="182" spans="1:14" ht="18.75">
      <c r="A182" s="171" t="s">
        <v>444</v>
      </c>
      <c r="B182" s="172"/>
      <c r="C182" s="172"/>
      <c r="D182" s="172"/>
      <c r="E182" s="172"/>
      <c r="F182" s="172"/>
      <c r="G182" s="172"/>
      <c r="H182" s="172"/>
      <c r="I182" s="172"/>
      <c r="J182" s="172"/>
      <c r="K182" s="172"/>
      <c r="L182" s="172"/>
      <c r="M182" s="173"/>
    </row>
    <row r="183" spans="1:14" ht="18.75">
      <c r="A183" s="175" t="s">
        <v>447</v>
      </c>
      <c r="B183" s="176"/>
      <c r="C183" s="176"/>
      <c r="D183" s="176"/>
      <c r="E183" s="176"/>
      <c r="F183" s="176"/>
      <c r="G183" s="176"/>
      <c r="H183" s="176"/>
      <c r="I183" s="176"/>
      <c r="J183" s="176"/>
      <c r="K183" s="176"/>
      <c r="L183" s="176"/>
      <c r="M183" s="177"/>
    </row>
    <row r="184" spans="1:14" ht="37.5">
      <c r="A184" s="184">
        <v>1</v>
      </c>
      <c r="B184" s="184" t="s">
        <v>200</v>
      </c>
      <c r="C184" s="184" t="s">
        <v>201</v>
      </c>
      <c r="D184" s="184" t="s">
        <v>202</v>
      </c>
      <c r="E184" s="184" t="s">
        <v>457</v>
      </c>
      <c r="F184" s="147" t="s">
        <v>203</v>
      </c>
      <c r="G184" s="147" t="s">
        <v>533</v>
      </c>
      <c r="H184" s="146">
        <v>157</v>
      </c>
      <c r="I184" s="4">
        <v>63</v>
      </c>
      <c r="J184" s="5">
        <v>9.89</v>
      </c>
      <c r="K184" s="121">
        <v>543950</v>
      </c>
      <c r="L184" s="5">
        <v>9.89</v>
      </c>
      <c r="M184" s="4">
        <v>63</v>
      </c>
    </row>
    <row r="185" spans="1:14" ht="37.5">
      <c r="A185" s="192"/>
      <c r="B185" s="192"/>
      <c r="C185" s="192"/>
      <c r="D185" s="192"/>
      <c r="E185" s="192"/>
      <c r="F185" s="147" t="s">
        <v>205</v>
      </c>
      <c r="G185" s="147" t="s">
        <v>533</v>
      </c>
      <c r="H185" s="146">
        <v>120</v>
      </c>
      <c r="I185" s="4">
        <v>54.1</v>
      </c>
      <c r="J185" s="5">
        <v>6.5</v>
      </c>
      <c r="K185" s="121">
        <v>276250</v>
      </c>
      <c r="L185" s="5">
        <v>6.5</v>
      </c>
      <c r="M185" s="4">
        <v>54.1</v>
      </c>
    </row>
    <row r="186" spans="1:14" ht="56.25">
      <c r="A186" s="192"/>
      <c r="B186" s="192"/>
      <c r="C186" s="192"/>
      <c r="D186" s="192"/>
      <c r="E186" s="192"/>
      <c r="F186" s="147" t="s">
        <v>206</v>
      </c>
      <c r="G186" s="147" t="s">
        <v>533</v>
      </c>
      <c r="H186" s="146">
        <v>58</v>
      </c>
      <c r="I186" s="4">
        <v>9.4</v>
      </c>
      <c r="J186" s="5">
        <v>0.55000000000000004</v>
      </c>
      <c r="K186" s="121">
        <v>187000</v>
      </c>
      <c r="L186" s="5">
        <v>0.55000000000000004</v>
      </c>
      <c r="M186" s="4">
        <v>9.4</v>
      </c>
    </row>
    <row r="187" spans="1:14" ht="37.5">
      <c r="A187" s="185"/>
      <c r="B187" s="185"/>
      <c r="C187" s="185"/>
      <c r="D187" s="185"/>
      <c r="E187" s="185"/>
      <c r="F187" s="147" t="s">
        <v>207</v>
      </c>
      <c r="G187" s="147" t="s">
        <v>533</v>
      </c>
      <c r="H187" s="146">
        <v>60</v>
      </c>
      <c r="I187" s="4">
        <v>0.35</v>
      </c>
      <c r="J187" s="5">
        <v>0.35</v>
      </c>
      <c r="K187" s="121">
        <v>49000</v>
      </c>
      <c r="L187" s="5">
        <v>0.35</v>
      </c>
      <c r="M187" s="4">
        <v>0.35</v>
      </c>
    </row>
    <row r="188" spans="1:14" s="99" customFormat="1" ht="18.75">
      <c r="A188" s="262" t="s">
        <v>455</v>
      </c>
      <c r="B188" s="263"/>
      <c r="C188" s="263"/>
      <c r="D188" s="263"/>
      <c r="E188" s="263"/>
      <c r="F188" s="263"/>
      <c r="G188" s="263"/>
      <c r="H188" s="264"/>
      <c r="I188" s="100">
        <f>I187+I186+I185+I184</f>
        <v>126.85</v>
      </c>
      <c r="J188" s="100">
        <f>J187+J186+J185+J184</f>
        <v>17.29</v>
      </c>
      <c r="K188" s="100">
        <f>K187+K186+K185+K184</f>
        <v>1056200</v>
      </c>
      <c r="L188" s="100">
        <f>L187+L186+L185+L184</f>
        <v>17.29</v>
      </c>
      <c r="M188" s="98">
        <f>M187+M186+M185+M184</f>
        <v>126.85</v>
      </c>
    </row>
    <row r="189" spans="1:14" ht="18.75">
      <c r="A189" s="245" t="s">
        <v>443</v>
      </c>
      <c r="B189" s="246"/>
      <c r="C189" s="246"/>
      <c r="D189" s="246"/>
      <c r="E189" s="246"/>
      <c r="F189" s="246"/>
      <c r="G189" s="246"/>
      <c r="H189" s="246"/>
      <c r="I189" s="246"/>
      <c r="J189" s="246"/>
      <c r="K189" s="246"/>
      <c r="L189" s="246"/>
      <c r="M189" s="247"/>
    </row>
    <row r="190" spans="1:14" ht="18.75">
      <c r="A190" s="208" t="s">
        <v>445</v>
      </c>
      <c r="B190" s="261"/>
      <c r="C190" s="209"/>
      <c r="D190" s="209"/>
      <c r="E190" s="209"/>
      <c r="F190" s="209"/>
      <c r="G190" s="209"/>
      <c r="H190" s="209"/>
      <c r="I190" s="209"/>
      <c r="J190" s="209"/>
      <c r="K190" s="209"/>
      <c r="L190" s="209"/>
      <c r="M190" s="210"/>
    </row>
    <row r="191" spans="1:14" ht="18.75">
      <c r="A191" s="147">
        <v>1</v>
      </c>
      <c r="B191" s="147" t="s">
        <v>469</v>
      </c>
      <c r="C191" s="17" t="s">
        <v>289</v>
      </c>
      <c r="D191" s="17" t="s">
        <v>290</v>
      </c>
      <c r="E191" s="147" t="s">
        <v>448</v>
      </c>
      <c r="F191" s="147" t="s">
        <v>291</v>
      </c>
      <c r="G191" s="147" t="s">
        <v>530</v>
      </c>
      <c r="H191" s="147">
        <v>0.15</v>
      </c>
      <c r="I191" s="147">
        <v>1666.7</v>
      </c>
      <c r="J191" s="147">
        <v>0.25</v>
      </c>
      <c r="K191" s="5">
        <v>1250000</v>
      </c>
      <c r="L191" s="147">
        <v>0.25</v>
      </c>
      <c r="M191" s="147">
        <v>1666.7</v>
      </c>
      <c r="N191">
        <f>J192+J193+J194+J197+J198</f>
        <v>930</v>
      </c>
    </row>
    <row r="192" spans="1:14" ht="18.75">
      <c r="A192" s="147">
        <v>2</v>
      </c>
      <c r="B192" s="147" t="s">
        <v>469</v>
      </c>
      <c r="C192" s="17" t="s">
        <v>293</v>
      </c>
      <c r="D192" s="17" t="s">
        <v>208</v>
      </c>
      <c r="E192" s="147" t="s">
        <v>448</v>
      </c>
      <c r="F192" s="147" t="s">
        <v>12</v>
      </c>
      <c r="G192" s="147" t="s">
        <v>519</v>
      </c>
      <c r="H192" s="147">
        <v>45</v>
      </c>
      <c r="I192" s="147">
        <v>8000</v>
      </c>
      <c r="J192" s="147">
        <v>360</v>
      </c>
      <c r="K192" s="5">
        <v>22500000</v>
      </c>
      <c r="L192" s="147">
        <v>360</v>
      </c>
      <c r="M192" s="147">
        <v>8000</v>
      </c>
    </row>
    <row r="193" spans="1:14" ht="22.5" customHeight="1">
      <c r="A193" s="147">
        <v>3</v>
      </c>
      <c r="B193" s="147" t="s">
        <v>469</v>
      </c>
      <c r="C193" s="17" t="s">
        <v>294</v>
      </c>
      <c r="D193" s="17" t="s">
        <v>295</v>
      </c>
      <c r="E193" s="147" t="s">
        <v>448</v>
      </c>
      <c r="F193" s="147" t="s">
        <v>73</v>
      </c>
      <c r="G193" s="147" t="s">
        <v>519</v>
      </c>
      <c r="H193" s="147">
        <v>45</v>
      </c>
      <c r="I193" s="147">
        <v>5333.3</v>
      </c>
      <c r="J193" s="147">
        <v>240</v>
      </c>
      <c r="K193" s="5">
        <v>15000000</v>
      </c>
      <c r="L193" s="147">
        <v>240</v>
      </c>
      <c r="M193" s="147">
        <v>5333.3</v>
      </c>
    </row>
    <row r="194" spans="1:14" ht="18.75" customHeight="1">
      <c r="A194" s="193">
        <v>4</v>
      </c>
      <c r="B194" s="193" t="s">
        <v>469</v>
      </c>
      <c r="C194" s="193" t="s">
        <v>296</v>
      </c>
      <c r="D194" s="193" t="s">
        <v>209</v>
      </c>
      <c r="E194" s="147" t="s">
        <v>456</v>
      </c>
      <c r="F194" s="147" t="s">
        <v>73</v>
      </c>
      <c r="G194" s="147" t="s">
        <v>519</v>
      </c>
      <c r="H194" s="147">
        <v>81</v>
      </c>
      <c r="I194" s="147">
        <v>839.5</v>
      </c>
      <c r="J194" s="147">
        <v>68</v>
      </c>
      <c r="K194" s="5">
        <v>4250000</v>
      </c>
      <c r="L194" s="147">
        <v>68</v>
      </c>
      <c r="M194" s="147">
        <v>839.5</v>
      </c>
    </row>
    <row r="195" spans="1:14" ht="18.75">
      <c r="A195" s="194"/>
      <c r="B195" s="194"/>
      <c r="C195" s="194"/>
      <c r="D195" s="194"/>
      <c r="E195" s="147" t="s">
        <v>486</v>
      </c>
      <c r="F195" s="193" t="s">
        <v>453</v>
      </c>
      <c r="G195" s="193" t="s">
        <v>534</v>
      </c>
      <c r="H195" s="147">
        <v>29</v>
      </c>
      <c r="I195" s="147">
        <v>2600</v>
      </c>
      <c r="J195" s="193">
        <v>192</v>
      </c>
      <c r="K195" s="5">
        <v>6528000</v>
      </c>
      <c r="L195" s="193">
        <v>192</v>
      </c>
      <c r="M195" s="147">
        <v>2600</v>
      </c>
    </row>
    <row r="196" spans="1:14" ht="18.75">
      <c r="A196" s="195"/>
      <c r="B196" s="195"/>
      <c r="C196" s="195"/>
      <c r="D196" s="195"/>
      <c r="E196" s="147" t="s">
        <v>448</v>
      </c>
      <c r="F196" s="195"/>
      <c r="G196" s="195"/>
      <c r="H196" s="147">
        <v>58</v>
      </c>
      <c r="I196" s="147">
        <v>2010.3</v>
      </c>
      <c r="J196" s="195"/>
      <c r="K196" s="5"/>
      <c r="L196" s="195"/>
      <c r="M196" s="147">
        <v>2010.3</v>
      </c>
    </row>
    <row r="197" spans="1:14" ht="18.75" customHeight="1">
      <c r="A197" s="147">
        <v>5</v>
      </c>
      <c r="B197" s="147" t="s">
        <v>469</v>
      </c>
      <c r="C197" s="17" t="s">
        <v>297</v>
      </c>
      <c r="D197" s="17" t="s">
        <v>298</v>
      </c>
      <c r="E197" s="147" t="s">
        <v>456</v>
      </c>
      <c r="F197" s="147" t="s">
        <v>73</v>
      </c>
      <c r="G197" s="147" t="s">
        <v>519</v>
      </c>
      <c r="H197" s="147">
        <v>81</v>
      </c>
      <c r="I197" s="147">
        <v>1654.3</v>
      </c>
      <c r="J197" s="147">
        <v>134</v>
      </c>
      <c r="K197" s="5">
        <v>8375000</v>
      </c>
      <c r="L197" s="147">
        <v>134</v>
      </c>
      <c r="M197" s="147">
        <v>1654.3</v>
      </c>
    </row>
    <row r="198" spans="1:14" ht="18.75">
      <c r="A198" s="147">
        <v>6</v>
      </c>
      <c r="B198" s="147" t="s">
        <v>469</v>
      </c>
      <c r="C198" s="17" t="s">
        <v>299</v>
      </c>
      <c r="D198" s="17" t="s">
        <v>210</v>
      </c>
      <c r="E198" s="147" t="s">
        <v>452</v>
      </c>
      <c r="F198" s="147" t="s">
        <v>73</v>
      </c>
      <c r="G198" s="147" t="s">
        <v>519</v>
      </c>
      <c r="H198" s="147">
        <v>179</v>
      </c>
      <c r="I198" s="147">
        <v>715.1</v>
      </c>
      <c r="J198" s="147">
        <v>128</v>
      </c>
      <c r="K198" s="5">
        <v>8000000</v>
      </c>
      <c r="L198" s="147">
        <v>128</v>
      </c>
      <c r="M198" s="147">
        <v>715.1</v>
      </c>
    </row>
    <row r="199" spans="1:14" ht="18.75">
      <c r="A199" s="208" t="s">
        <v>446</v>
      </c>
      <c r="B199" s="261"/>
      <c r="C199" s="209"/>
      <c r="D199" s="209"/>
      <c r="E199" s="209"/>
      <c r="F199" s="209"/>
      <c r="G199" s="209"/>
      <c r="H199" s="209"/>
      <c r="I199" s="209"/>
      <c r="J199" s="209"/>
      <c r="K199" s="209"/>
      <c r="L199" s="209"/>
      <c r="M199" s="210"/>
    </row>
    <row r="200" spans="1:14" ht="18.75">
      <c r="A200" s="147">
        <v>7</v>
      </c>
      <c r="B200" s="147" t="s">
        <v>469</v>
      </c>
      <c r="C200" s="17" t="s">
        <v>300</v>
      </c>
      <c r="D200" s="17" t="s">
        <v>211</v>
      </c>
      <c r="E200" s="147" t="s">
        <v>448</v>
      </c>
      <c r="F200" s="147" t="s">
        <v>453</v>
      </c>
      <c r="G200" s="147" t="s">
        <v>534</v>
      </c>
      <c r="H200" s="147">
        <v>58</v>
      </c>
      <c r="I200" s="147">
        <v>34.5</v>
      </c>
      <c r="J200" s="147">
        <v>2</v>
      </c>
      <c r="K200" s="5">
        <v>68000</v>
      </c>
      <c r="L200" s="147">
        <v>2</v>
      </c>
      <c r="M200" s="147">
        <v>34.5</v>
      </c>
    </row>
    <row r="201" spans="1:14" ht="18.75">
      <c r="A201" s="245" t="s">
        <v>301</v>
      </c>
      <c r="B201" s="246"/>
      <c r="C201" s="246"/>
      <c r="D201" s="246"/>
      <c r="E201" s="246"/>
      <c r="F201" s="246"/>
      <c r="G201" s="246"/>
      <c r="H201" s="246"/>
      <c r="I201" s="246"/>
      <c r="J201" s="246"/>
      <c r="K201" s="246"/>
      <c r="L201" s="246"/>
      <c r="M201" s="247"/>
    </row>
    <row r="202" spans="1:14" ht="18.75">
      <c r="A202" s="175" t="s">
        <v>447</v>
      </c>
      <c r="B202" s="176"/>
      <c r="C202" s="176"/>
      <c r="D202" s="176"/>
      <c r="E202" s="176"/>
      <c r="F202" s="176"/>
      <c r="G202" s="176"/>
      <c r="H202" s="176"/>
      <c r="I202" s="176"/>
      <c r="J202" s="176"/>
      <c r="K202" s="176"/>
      <c r="L202" s="176"/>
      <c r="M202" s="177"/>
    </row>
    <row r="203" spans="1:14" ht="75">
      <c r="A203" s="147">
        <v>1</v>
      </c>
      <c r="B203" s="147" t="s">
        <v>469</v>
      </c>
      <c r="C203" s="17" t="s">
        <v>302</v>
      </c>
      <c r="D203" s="17" t="s">
        <v>303</v>
      </c>
      <c r="E203" s="17" t="s">
        <v>452</v>
      </c>
      <c r="F203" s="17" t="s">
        <v>304</v>
      </c>
      <c r="G203" s="17" t="s">
        <v>533</v>
      </c>
      <c r="H203" s="147">
        <v>185</v>
      </c>
      <c r="I203" s="147">
        <v>54</v>
      </c>
      <c r="J203" s="147">
        <v>10</v>
      </c>
      <c r="K203" s="121">
        <v>625000</v>
      </c>
      <c r="L203" s="147">
        <v>10</v>
      </c>
      <c r="M203" s="147">
        <v>54</v>
      </c>
    </row>
    <row r="204" spans="1:14" s="99" customFormat="1" ht="18.75">
      <c r="A204" s="262" t="s">
        <v>455</v>
      </c>
      <c r="B204" s="263"/>
      <c r="C204" s="263"/>
      <c r="D204" s="263"/>
      <c r="E204" s="263"/>
      <c r="F204" s="263"/>
      <c r="G204" s="263"/>
      <c r="H204" s="264"/>
      <c r="I204" s="100">
        <f>I203+I200+I198+I197+I196+I195+I194+I193+I192+I191</f>
        <v>22907.7</v>
      </c>
      <c r="J204" s="100">
        <f>J203+J200+J198+J197+J195+J194+J193+J192+J191</f>
        <v>1134.25</v>
      </c>
      <c r="K204" s="100">
        <f>K203+K200+K198+K197+K195+K194+K193+K192+K191</f>
        <v>66596000</v>
      </c>
      <c r="L204" s="100">
        <f>L203+L200+L198+L197+L195+L194+L193+L192+L191</f>
        <v>1134.25</v>
      </c>
      <c r="M204" s="98">
        <f>M203+M200+M198+M197+M196+M195+M194+M193+M192+M191</f>
        <v>22907.7</v>
      </c>
    </row>
    <row r="205" spans="1:14" ht="18.75">
      <c r="A205" s="245" t="s">
        <v>443</v>
      </c>
      <c r="B205" s="246"/>
      <c r="C205" s="246"/>
      <c r="D205" s="246"/>
      <c r="E205" s="246"/>
      <c r="F205" s="246"/>
      <c r="G205" s="246"/>
      <c r="H205" s="246"/>
      <c r="I205" s="246"/>
      <c r="J205" s="246"/>
      <c r="K205" s="246"/>
      <c r="L205" s="246"/>
      <c r="M205" s="247"/>
    </row>
    <row r="206" spans="1:14" ht="18.75">
      <c r="A206" s="208" t="s">
        <v>445</v>
      </c>
      <c r="B206" s="261"/>
      <c r="C206" s="209"/>
      <c r="D206" s="209"/>
      <c r="E206" s="209"/>
      <c r="F206" s="209"/>
      <c r="G206" s="209"/>
      <c r="H206" s="209"/>
      <c r="I206" s="209"/>
      <c r="J206" s="209"/>
      <c r="K206" s="209"/>
      <c r="L206" s="209"/>
      <c r="M206" s="210"/>
    </row>
    <row r="207" spans="1:14" ht="18.75">
      <c r="A207" s="166">
        <v>1</v>
      </c>
      <c r="B207" s="166" t="s">
        <v>470</v>
      </c>
      <c r="C207" s="166" t="s">
        <v>97</v>
      </c>
      <c r="D207" s="168" t="s">
        <v>98</v>
      </c>
      <c r="E207" s="166" t="s">
        <v>448</v>
      </c>
      <c r="F207" s="166" t="s">
        <v>99</v>
      </c>
      <c r="G207" s="166" t="s">
        <v>534</v>
      </c>
      <c r="H207" s="166">
        <v>58</v>
      </c>
      <c r="I207" s="62">
        <v>629</v>
      </c>
      <c r="J207" s="59">
        <v>36.479999999999997</v>
      </c>
      <c r="K207" s="62">
        <v>1240320</v>
      </c>
      <c r="L207" s="59">
        <v>36.479999999999997</v>
      </c>
      <c r="M207" s="62">
        <v>629</v>
      </c>
      <c r="N207" s="143">
        <f>J214+J215+J216+J217+J218+J219+J220+J221+J222+J223+J224+J225+J226+J227+J228+J229+J230+J232+J233+J234</f>
        <v>4885.01</v>
      </c>
    </row>
    <row r="208" spans="1:14" ht="18.75">
      <c r="A208" s="166">
        <v>2</v>
      </c>
      <c r="B208" s="166" t="s">
        <v>470</v>
      </c>
      <c r="C208" s="166" t="s">
        <v>101</v>
      </c>
      <c r="D208" s="168" t="s">
        <v>102</v>
      </c>
      <c r="E208" s="166" t="s">
        <v>448</v>
      </c>
      <c r="F208" s="166" t="s">
        <v>99</v>
      </c>
      <c r="G208" s="166" t="s">
        <v>534</v>
      </c>
      <c r="H208" s="166">
        <v>58</v>
      </c>
      <c r="I208" s="62">
        <v>1248.0999999999999</v>
      </c>
      <c r="J208" s="59">
        <v>72.39</v>
      </c>
      <c r="K208" s="62">
        <v>2461260</v>
      </c>
      <c r="L208" s="59">
        <v>72.39</v>
      </c>
      <c r="M208" s="62">
        <v>1248.0999999999999</v>
      </c>
    </row>
    <row r="209" spans="1:13" ht="18.75">
      <c r="A209" s="166">
        <v>3</v>
      </c>
      <c r="B209" s="166" t="s">
        <v>470</v>
      </c>
      <c r="C209" s="166" t="s">
        <v>103</v>
      </c>
      <c r="D209" s="168" t="s">
        <v>104</v>
      </c>
      <c r="E209" s="166" t="s">
        <v>448</v>
      </c>
      <c r="F209" s="166" t="s">
        <v>99</v>
      </c>
      <c r="G209" s="166" t="s">
        <v>534</v>
      </c>
      <c r="H209" s="166">
        <v>58</v>
      </c>
      <c r="I209" s="62">
        <v>1279</v>
      </c>
      <c r="J209" s="59">
        <v>74.180000000000007</v>
      </c>
      <c r="K209" s="62">
        <v>2522120</v>
      </c>
      <c r="L209" s="59">
        <v>74.180000000000007</v>
      </c>
      <c r="M209" s="62">
        <v>1279</v>
      </c>
    </row>
    <row r="210" spans="1:13" ht="18.75">
      <c r="A210" s="166">
        <v>4</v>
      </c>
      <c r="B210" s="166" t="s">
        <v>470</v>
      </c>
      <c r="C210" s="166" t="s">
        <v>105</v>
      </c>
      <c r="D210" s="168" t="s">
        <v>106</v>
      </c>
      <c r="E210" s="166" t="s">
        <v>448</v>
      </c>
      <c r="F210" s="166" t="s">
        <v>99</v>
      </c>
      <c r="G210" s="166" t="s">
        <v>534</v>
      </c>
      <c r="H210" s="166">
        <v>58</v>
      </c>
      <c r="I210" s="62">
        <v>363</v>
      </c>
      <c r="J210" s="59">
        <v>21</v>
      </c>
      <c r="K210" s="62">
        <v>714000</v>
      </c>
      <c r="L210" s="59">
        <v>21</v>
      </c>
      <c r="M210" s="62">
        <v>363</v>
      </c>
    </row>
    <row r="211" spans="1:13" ht="18.75">
      <c r="A211" s="166">
        <v>5</v>
      </c>
      <c r="B211" s="166" t="s">
        <v>470</v>
      </c>
      <c r="C211" s="166" t="s">
        <v>107</v>
      </c>
      <c r="D211" s="168" t="s">
        <v>108</v>
      </c>
      <c r="E211" s="166" t="s">
        <v>448</v>
      </c>
      <c r="F211" s="166" t="s">
        <v>99</v>
      </c>
      <c r="G211" s="166" t="s">
        <v>534</v>
      </c>
      <c r="H211" s="166">
        <v>58</v>
      </c>
      <c r="I211" s="62">
        <v>422</v>
      </c>
      <c r="J211" s="59">
        <v>24.45</v>
      </c>
      <c r="K211" s="62">
        <v>831300</v>
      </c>
      <c r="L211" s="59">
        <v>24.45</v>
      </c>
      <c r="M211" s="62">
        <v>422</v>
      </c>
    </row>
    <row r="212" spans="1:13" ht="18.75">
      <c r="A212" s="166">
        <v>6</v>
      </c>
      <c r="B212" s="166" t="s">
        <v>470</v>
      </c>
      <c r="C212" s="166" t="s">
        <v>109</v>
      </c>
      <c r="D212" s="168" t="s">
        <v>110</v>
      </c>
      <c r="E212" s="166" t="s">
        <v>448</v>
      </c>
      <c r="F212" s="166" t="s">
        <v>99</v>
      </c>
      <c r="G212" s="166" t="s">
        <v>534</v>
      </c>
      <c r="H212" s="166">
        <v>58</v>
      </c>
      <c r="I212" s="62">
        <v>1076</v>
      </c>
      <c r="J212" s="59">
        <v>62.37</v>
      </c>
      <c r="K212" s="62">
        <v>2120580</v>
      </c>
      <c r="L212" s="59">
        <v>62.37</v>
      </c>
      <c r="M212" s="62">
        <v>1076</v>
      </c>
    </row>
    <row r="213" spans="1:13" ht="18.75">
      <c r="A213" s="166">
        <v>7</v>
      </c>
      <c r="B213" s="166" t="s">
        <v>470</v>
      </c>
      <c r="C213" s="166" t="s">
        <v>111</v>
      </c>
      <c r="D213" s="168" t="s">
        <v>112</v>
      </c>
      <c r="E213" s="166" t="s">
        <v>448</v>
      </c>
      <c r="F213" s="166" t="s">
        <v>99</v>
      </c>
      <c r="G213" s="166" t="s">
        <v>534</v>
      </c>
      <c r="H213" s="166">
        <v>58</v>
      </c>
      <c r="I213" s="62">
        <v>761</v>
      </c>
      <c r="J213" s="59">
        <v>44.13</v>
      </c>
      <c r="K213" s="62">
        <v>1500420</v>
      </c>
      <c r="L213" s="59">
        <v>44.13</v>
      </c>
      <c r="M213" s="62">
        <v>761</v>
      </c>
    </row>
    <row r="214" spans="1:13" ht="18.75">
      <c r="A214" s="271">
        <v>8</v>
      </c>
      <c r="B214" s="216" t="s">
        <v>470</v>
      </c>
      <c r="C214" s="271" t="s">
        <v>97</v>
      </c>
      <c r="D214" s="272" t="s">
        <v>98</v>
      </c>
      <c r="E214" s="166" t="s">
        <v>452</v>
      </c>
      <c r="F214" s="271" t="s">
        <v>12</v>
      </c>
      <c r="G214" s="271" t="s">
        <v>519</v>
      </c>
      <c r="H214" s="166">
        <v>179</v>
      </c>
      <c r="I214" s="62">
        <v>2841</v>
      </c>
      <c r="J214" s="59">
        <v>508</v>
      </c>
      <c r="K214" s="62">
        <v>31750000</v>
      </c>
      <c r="L214" s="59">
        <v>508</v>
      </c>
      <c r="M214" s="62">
        <v>2841</v>
      </c>
    </row>
    <row r="215" spans="1:13" ht="18.75">
      <c r="A215" s="271"/>
      <c r="B215" s="217"/>
      <c r="C215" s="271"/>
      <c r="D215" s="272"/>
      <c r="E215" s="166" t="s">
        <v>494</v>
      </c>
      <c r="F215" s="271"/>
      <c r="G215" s="271"/>
      <c r="H215" s="166">
        <v>45</v>
      </c>
      <c r="I215" s="62">
        <v>1077.7</v>
      </c>
      <c r="J215" s="59">
        <v>48.5</v>
      </c>
      <c r="K215" s="62">
        <v>3031250</v>
      </c>
      <c r="L215" s="59">
        <v>48.5</v>
      </c>
      <c r="M215" s="62">
        <v>1077.7</v>
      </c>
    </row>
    <row r="216" spans="1:13" ht="18.75">
      <c r="A216" s="154">
        <v>9</v>
      </c>
      <c r="B216" s="166" t="s">
        <v>470</v>
      </c>
      <c r="C216" s="166" t="s">
        <v>101</v>
      </c>
      <c r="D216" s="168" t="s">
        <v>102</v>
      </c>
      <c r="E216" s="166" t="s">
        <v>452</v>
      </c>
      <c r="F216" s="154" t="s">
        <v>12</v>
      </c>
      <c r="G216" s="154" t="s">
        <v>519</v>
      </c>
      <c r="H216" s="166">
        <v>179</v>
      </c>
      <c r="I216" s="64">
        <v>2150.8000000000002</v>
      </c>
      <c r="J216" s="59">
        <v>385</v>
      </c>
      <c r="K216" s="62">
        <v>24062500</v>
      </c>
      <c r="L216" s="59">
        <v>385</v>
      </c>
      <c r="M216" s="64">
        <v>2150.8000000000002</v>
      </c>
    </row>
    <row r="217" spans="1:13" ht="18.75">
      <c r="A217" s="154">
        <v>10</v>
      </c>
      <c r="B217" s="166" t="s">
        <v>470</v>
      </c>
      <c r="C217" s="166" t="s">
        <v>103</v>
      </c>
      <c r="D217" s="168" t="s">
        <v>104</v>
      </c>
      <c r="E217" s="166" t="s">
        <v>452</v>
      </c>
      <c r="F217" s="154" t="s">
        <v>12</v>
      </c>
      <c r="G217" s="154" t="s">
        <v>519</v>
      </c>
      <c r="H217" s="166">
        <v>179</v>
      </c>
      <c r="I217" s="64">
        <v>3896.6</v>
      </c>
      <c r="J217" s="59">
        <v>697.5</v>
      </c>
      <c r="K217" s="62">
        <v>43593750</v>
      </c>
      <c r="L217" s="59">
        <v>697.5</v>
      </c>
      <c r="M217" s="64">
        <v>3896.6</v>
      </c>
    </row>
    <row r="218" spans="1:13" ht="18.75">
      <c r="A218" s="154">
        <v>11</v>
      </c>
      <c r="B218" s="166" t="s">
        <v>470</v>
      </c>
      <c r="C218" s="166" t="s">
        <v>105</v>
      </c>
      <c r="D218" s="168" t="s">
        <v>106</v>
      </c>
      <c r="E218" s="166" t="s">
        <v>452</v>
      </c>
      <c r="F218" s="154" t="s">
        <v>12</v>
      </c>
      <c r="G218" s="154" t="s">
        <v>519</v>
      </c>
      <c r="H218" s="166">
        <v>179</v>
      </c>
      <c r="I218" s="64">
        <v>4583.8</v>
      </c>
      <c r="J218" s="59">
        <v>820.5</v>
      </c>
      <c r="K218" s="62">
        <v>51281250</v>
      </c>
      <c r="L218" s="59">
        <v>820.5</v>
      </c>
      <c r="M218" s="64">
        <v>4583.8</v>
      </c>
    </row>
    <row r="219" spans="1:13" ht="18.75">
      <c r="A219" s="154">
        <v>12</v>
      </c>
      <c r="B219" s="166" t="s">
        <v>470</v>
      </c>
      <c r="C219" s="166" t="s">
        <v>107</v>
      </c>
      <c r="D219" s="168" t="s">
        <v>108</v>
      </c>
      <c r="E219" s="166" t="s">
        <v>452</v>
      </c>
      <c r="F219" s="154" t="s">
        <v>12</v>
      </c>
      <c r="G219" s="154" t="s">
        <v>519</v>
      </c>
      <c r="H219" s="166">
        <v>179</v>
      </c>
      <c r="I219" s="62">
        <v>2094</v>
      </c>
      <c r="J219" s="59">
        <v>374.83</v>
      </c>
      <c r="K219" s="62">
        <v>23426875</v>
      </c>
      <c r="L219" s="59">
        <v>374.83</v>
      </c>
      <c r="M219" s="62">
        <v>2094</v>
      </c>
    </row>
    <row r="220" spans="1:13" ht="18.75">
      <c r="A220" s="154">
        <v>13</v>
      </c>
      <c r="B220" s="166" t="s">
        <v>470</v>
      </c>
      <c r="C220" s="166" t="s">
        <v>133</v>
      </c>
      <c r="D220" s="168" t="s">
        <v>134</v>
      </c>
      <c r="E220" s="166" t="s">
        <v>452</v>
      </c>
      <c r="F220" s="154" t="s">
        <v>12</v>
      </c>
      <c r="G220" s="154" t="s">
        <v>519</v>
      </c>
      <c r="H220" s="166">
        <v>179</v>
      </c>
      <c r="I220" s="64">
        <v>2551.3000000000002</v>
      </c>
      <c r="J220" s="59">
        <v>456.68</v>
      </c>
      <c r="K220" s="62">
        <v>28542500</v>
      </c>
      <c r="L220" s="59">
        <v>456.68</v>
      </c>
      <c r="M220" s="64">
        <v>2551.3000000000002</v>
      </c>
    </row>
    <row r="221" spans="1:13" ht="18.75">
      <c r="A221" s="154">
        <v>14</v>
      </c>
      <c r="B221" s="166" t="s">
        <v>470</v>
      </c>
      <c r="C221" s="166" t="s">
        <v>109</v>
      </c>
      <c r="D221" s="168" t="s">
        <v>110</v>
      </c>
      <c r="E221" s="166" t="s">
        <v>452</v>
      </c>
      <c r="F221" s="154" t="s">
        <v>12</v>
      </c>
      <c r="G221" s="154" t="s">
        <v>519</v>
      </c>
      <c r="H221" s="166">
        <v>179</v>
      </c>
      <c r="I221" s="64">
        <v>3784.9</v>
      </c>
      <c r="J221" s="59">
        <v>677.5</v>
      </c>
      <c r="K221" s="62">
        <v>42343750</v>
      </c>
      <c r="L221" s="59">
        <v>677.5</v>
      </c>
      <c r="M221" s="64">
        <v>3784.9</v>
      </c>
    </row>
    <row r="222" spans="1:13" ht="18.75">
      <c r="A222" s="271">
        <v>15</v>
      </c>
      <c r="B222" s="216" t="s">
        <v>470</v>
      </c>
      <c r="C222" s="271" t="s">
        <v>111</v>
      </c>
      <c r="D222" s="272" t="s">
        <v>112</v>
      </c>
      <c r="E222" s="166" t="s">
        <v>452</v>
      </c>
      <c r="F222" s="271" t="s">
        <v>12</v>
      </c>
      <c r="G222" s="271" t="s">
        <v>519</v>
      </c>
      <c r="H222" s="166">
        <v>179</v>
      </c>
      <c r="I222" s="62">
        <v>1903</v>
      </c>
      <c r="J222" s="59">
        <v>341</v>
      </c>
      <c r="K222" s="62">
        <v>21312500</v>
      </c>
      <c r="L222" s="59">
        <v>341</v>
      </c>
      <c r="M222" s="62">
        <v>1903</v>
      </c>
    </row>
    <row r="223" spans="1:13" ht="18.75">
      <c r="A223" s="271"/>
      <c r="B223" s="217"/>
      <c r="C223" s="271"/>
      <c r="D223" s="272"/>
      <c r="E223" s="166" t="s">
        <v>494</v>
      </c>
      <c r="F223" s="271"/>
      <c r="G223" s="271"/>
      <c r="H223" s="166">
        <v>45</v>
      </c>
      <c r="I223" s="64">
        <v>1255.5</v>
      </c>
      <c r="J223" s="59">
        <v>56.5</v>
      </c>
      <c r="K223" s="62">
        <v>3531250</v>
      </c>
      <c r="L223" s="59">
        <v>56.5</v>
      </c>
      <c r="M223" s="64">
        <v>1255.5</v>
      </c>
    </row>
    <row r="224" spans="1:13" ht="18.75">
      <c r="A224" s="271">
        <v>16</v>
      </c>
      <c r="B224" s="216" t="s">
        <v>470</v>
      </c>
      <c r="C224" s="271" t="s">
        <v>113</v>
      </c>
      <c r="D224" s="272" t="s">
        <v>114</v>
      </c>
      <c r="E224" s="166" t="s">
        <v>448</v>
      </c>
      <c r="F224" s="271" t="s">
        <v>12</v>
      </c>
      <c r="G224" s="271" t="s">
        <v>519</v>
      </c>
      <c r="H224" s="155">
        <v>45</v>
      </c>
      <c r="I224" s="155">
        <v>955.6</v>
      </c>
      <c r="J224" s="155">
        <v>43</v>
      </c>
      <c r="K224" s="155">
        <v>2687500</v>
      </c>
      <c r="L224" s="155">
        <v>43</v>
      </c>
      <c r="M224" s="155">
        <v>955.6</v>
      </c>
    </row>
    <row r="225" spans="1:13" ht="18.75">
      <c r="A225" s="271"/>
      <c r="B225" s="220"/>
      <c r="C225" s="271"/>
      <c r="D225" s="272"/>
      <c r="E225" s="166" t="s">
        <v>451</v>
      </c>
      <c r="F225" s="271"/>
      <c r="G225" s="271"/>
      <c r="H225" s="166">
        <v>39</v>
      </c>
      <c r="I225" s="166">
        <v>192.3</v>
      </c>
      <c r="J225" s="166">
        <v>7.5</v>
      </c>
      <c r="K225" s="166">
        <v>468750</v>
      </c>
      <c r="L225" s="166">
        <v>7.5</v>
      </c>
      <c r="M225" s="166">
        <v>192.3</v>
      </c>
    </row>
    <row r="226" spans="1:13" ht="18.75">
      <c r="A226" s="271"/>
      <c r="B226" s="217"/>
      <c r="C226" s="271"/>
      <c r="D226" s="272"/>
      <c r="E226" s="166" t="s">
        <v>486</v>
      </c>
      <c r="F226" s="271"/>
      <c r="G226" s="271"/>
      <c r="H226" s="166">
        <v>41</v>
      </c>
      <c r="I226" s="166">
        <v>426.8</v>
      </c>
      <c r="J226" s="166">
        <v>17.5</v>
      </c>
      <c r="K226" s="166">
        <v>1093750</v>
      </c>
      <c r="L226" s="154">
        <v>17.5</v>
      </c>
      <c r="M226" s="154">
        <v>426.8</v>
      </c>
    </row>
    <row r="227" spans="1:13" ht="18.75">
      <c r="A227" s="166">
        <v>17</v>
      </c>
      <c r="B227" s="166" t="s">
        <v>470</v>
      </c>
      <c r="C227" s="166" t="s">
        <v>115</v>
      </c>
      <c r="D227" s="168" t="s">
        <v>116</v>
      </c>
      <c r="E227" s="166" t="s">
        <v>448</v>
      </c>
      <c r="F227" s="166" t="s">
        <v>12</v>
      </c>
      <c r="G227" s="166" t="s">
        <v>519</v>
      </c>
      <c r="H227" s="166">
        <v>45</v>
      </c>
      <c r="I227" s="166">
        <v>1422.2</v>
      </c>
      <c r="J227" s="166">
        <v>64</v>
      </c>
      <c r="K227" s="166">
        <v>4000000</v>
      </c>
      <c r="L227" s="166">
        <v>64</v>
      </c>
      <c r="M227" s="166">
        <v>1422.2</v>
      </c>
    </row>
    <row r="228" spans="1:13" ht="18.75">
      <c r="A228" s="166">
        <v>18</v>
      </c>
      <c r="B228" s="166" t="s">
        <v>470</v>
      </c>
      <c r="C228" s="166" t="s">
        <v>117</v>
      </c>
      <c r="D228" s="168" t="s">
        <v>118</v>
      </c>
      <c r="E228" s="166" t="s">
        <v>448</v>
      </c>
      <c r="F228" s="166" t="s">
        <v>12</v>
      </c>
      <c r="G228" s="166" t="s">
        <v>519</v>
      </c>
      <c r="H228" s="166">
        <v>45</v>
      </c>
      <c r="I228" s="166">
        <v>1422.2</v>
      </c>
      <c r="J228" s="166">
        <v>64</v>
      </c>
      <c r="K228" s="166">
        <v>4000000</v>
      </c>
      <c r="L228" s="166">
        <v>64</v>
      </c>
      <c r="M228" s="166">
        <v>1422.2</v>
      </c>
    </row>
    <row r="229" spans="1:13" ht="18.75">
      <c r="A229" s="166">
        <v>19</v>
      </c>
      <c r="B229" s="166" t="s">
        <v>470</v>
      </c>
      <c r="C229" s="166" t="s">
        <v>119</v>
      </c>
      <c r="D229" s="168" t="s">
        <v>120</v>
      </c>
      <c r="E229" s="166" t="s">
        <v>448</v>
      </c>
      <c r="F229" s="166" t="s">
        <v>12</v>
      </c>
      <c r="G229" s="166" t="s">
        <v>519</v>
      </c>
      <c r="H229" s="166">
        <v>45</v>
      </c>
      <c r="I229" s="166">
        <v>1422.2</v>
      </c>
      <c r="J229" s="166">
        <v>64</v>
      </c>
      <c r="K229" s="166">
        <v>4000000</v>
      </c>
      <c r="L229" s="166">
        <v>64</v>
      </c>
      <c r="M229" s="166">
        <v>1422.2</v>
      </c>
    </row>
    <row r="230" spans="1:13" ht="18.75">
      <c r="A230" s="216">
        <v>20</v>
      </c>
      <c r="B230" s="216" t="s">
        <v>470</v>
      </c>
      <c r="C230" s="216" t="s">
        <v>121</v>
      </c>
      <c r="D230" s="268" t="s">
        <v>122</v>
      </c>
      <c r="E230" s="166" t="s">
        <v>452</v>
      </c>
      <c r="F230" s="166" t="s">
        <v>12</v>
      </c>
      <c r="G230" s="166" t="s">
        <v>519</v>
      </c>
      <c r="H230" s="62">
        <v>179</v>
      </c>
      <c r="I230" s="65">
        <v>357.5</v>
      </c>
      <c r="J230" s="66">
        <v>64</v>
      </c>
      <c r="K230" s="66">
        <v>4000000</v>
      </c>
      <c r="L230" s="67">
        <v>64</v>
      </c>
      <c r="M230" s="65">
        <v>357.5</v>
      </c>
    </row>
    <row r="231" spans="1:13" ht="18.75">
      <c r="A231" s="217"/>
      <c r="B231" s="217"/>
      <c r="C231" s="217"/>
      <c r="D231" s="269"/>
      <c r="E231" s="166" t="s">
        <v>448</v>
      </c>
      <c r="F231" s="166" t="s">
        <v>99</v>
      </c>
      <c r="G231" s="166" t="s">
        <v>534</v>
      </c>
      <c r="H231" s="62">
        <v>58</v>
      </c>
      <c r="I231" s="65">
        <v>1103.4000000000001</v>
      </c>
      <c r="J231" s="66">
        <v>64</v>
      </c>
      <c r="K231" s="66">
        <v>2176000</v>
      </c>
      <c r="L231" s="67">
        <v>64</v>
      </c>
      <c r="M231" s="65">
        <v>1103.4000000000001</v>
      </c>
    </row>
    <row r="232" spans="1:13" ht="18.75">
      <c r="A232" s="166">
        <v>21</v>
      </c>
      <c r="B232" s="166" t="s">
        <v>470</v>
      </c>
      <c r="C232" s="166" t="s">
        <v>123</v>
      </c>
      <c r="D232" s="168" t="s">
        <v>124</v>
      </c>
      <c r="E232" s="166" t="s">
        <v>448</v>
      </c>
      <c r="F232" s="166" t="s">
        <v>12</v>
      </c>
      <c r="G232" s="166" t="s">
        <v>519</v>
      </c>
      <c r="H232" s="62">
        <v>45</v>
      </c>
      <c r="I232" s="64">
        <v>1488.9</v>
      </c>
      <c r="J232" s="68">
        <v>67</v>
      </c>
      <c r="K232" s="68">
        <v>4187500</v>
      </c>
      <c r="L232" s="62">
        <v>67</v>
      </c>
      <c r="M232" s="64">
        <v>1488.9</v>
      </c>
    </row>
    <row r="233" spans="1:13" ht="18.75">
      <c r="A233" s="166">
        <v>22</v>
      </c>
      <c r="B233" s="166" t="s">
        <v>470</v>
      </c>
      <c r="C233" s="166" t="s">
        <v>125</v>
      </c>
      <c r="D233" s="168" t="s">
        <v>126</v>
      </c>
      <c r="E233" s="166" t="s">
        <v>448</v>
      </c>
      <c r="F233" s="166" t="s">
        <v>12</v>
      </c>
      <c r="G233" s="166" t="s">
        <v>519</v>
      </c>
      <c r="H233" s="62">
        <v>45</v>
      </c>
      <c r="I233" s="65">
        <v>1422.2</v>
      </c>
      <c r="J233" s="68">
        <v>64</v>
      </c>
      <c r="K233" s="66">
        <v>4000000</v>
      </c>
      <c r="L233" s="62">
        <v>64</v>
      </c>
      <c r="M233" s="65">
        <v>1422.2</v>
      </c>
    </row>
    <row r="234" spans="1:13" ht="18.75">
      <c r="A234" s="166">
        <v>23</v>
      </c>
      <c r="B234" s="166" t="s">
        <v>470</v>
      </c>
      <c r="C234" s="166" t="s">
        <v>243</v>
      </c>
      <c r="D234" s="168" t="s">
        <v>244</v>
      </c>
      <c r="E234" s="166" t="s">
        <v>452</v>
      </c>
      <c r="F234" s="166" t="s">
        <v>12</v>
      </c>
      <c r="G234" s="166" t="s">
        <v>519</v>
      </c>
      <c r="H234" s="62">
        <v>179</v>
      </c>
      <c r="I234" s="65">
        <v>357</v>
      </c>
      <c r="J234" s="142">
        <v>64</v>
      </c>
      <c r="K234" s="66">
        <v>4000000</v>
      </c>
      <c r="L234" s="59">
        <v>64</v>
      </c>
      <c r="M234" s="65">
        <v>357</v>
      </c>
    </row>
    <row r="235" spans="1:13" ht="18.75">
      <c r="A235" s="270" t="s">
        <v>446</v>
      </c>
      <c r="B235" s="270"/>
      <c r="C235" s="271"/>
      <c r="D235" s="271"/>
      <c r="E235" s="271"/>
      <c r="F235" s="271"/>
      <c r="G235" s="271"/>
      <c r="H235" s="271"/>
      <c r="I235" s="271"/>
      <c r="J235" s="271"/>
      <c r="K235" s="271"/>
      <c r="L235" s="271"/>
      <c r="M235" s="271"/>
    </row>
    <row r="236" spans="1:13" ht="18.75">
      <c r="A236" s="166">
        <v>24</v>
      </c>
      <c r="B236" s="166" t="s">
        <v>470</v>
      </c>
      <c r="C236" s="166" t="s">
        <v>127</v>
      </c>
      <c r="D236" s="168" t="s">
        <v>128</v>
      </c>
      <c r="E236" s="166" t="s">
        <v>448</v>
      </c>
      <c r="F236" s="166" t="s">
        <v>99</v>
      </c>
      <c r="G236" s="166" t="s">
        <v>534</v>
      </c>
      <c r="H236" s="64">
        <v>58</v>
      </c>
      <c r="I236" s="64">
        <v>206.9</v>
      </c>
      <c r="J236" s="69">
        <v>12</v>
      </c>
      <c r="K236" s="68">
        <v>408000</v>
      </c>
      <c r="L236" s="69">
        <v>12</v>
      </c>
      <c r="M236" s="64">
        <v>206.9</v>
      </c>
    </row>
    <row r="237" spans="1:13" ht="18.75">
      <c r="A237" s="245" t="s">
        <v>444</v>
      </c>
      <c r="B237" s="246"/>
      <c r="C237" s="246"/>
      <c r="D237" s="246"/>
      <c r="E237" s="246"/>
      <c r="F237" s="246"/>
      <c r="G237" s="246"/>
      <c r="H237" s="246"/>
      <c r="I237" s="246"/>
      <c r="J237" s="246"/>
      <c r="K237" s="246"/>
      <c r="L237" s="246"/>
      <c r="M237" s="247"/>
    </row>
    <row r="238" spans="1:13" ht="18.75">
      <c r="A238" s="208" t="s">
        <v>445</v>
      </c>
      <c r="B238" s="261"/>
      <c r="C238" s="209"/>
      <c r="D238" s="209"/>
      <c r="E238" s="209"/>
      <c r="F238" s="209"/>
      <c r="G238" s="209"/>
      <c r="H238" s="209"/>
      <c r="I238" s="209"/>
      <c r="J238" s="209"/>
      <c r="K238" s="209"/>
      <c r="L238" s="209"/>
      <c r="M238" s="210"/>
    </row>
    <row r="239" spans="1:13" ht="18.75">
      <c r="A239" s="166">
        <v>25</v>
      </c>
      <c r="B239" s="166" t="s">
        <v>470</v>
      </c>
      <c r="C239" s="166" t="s">
        <v>130</v>
      </c>
      <c r="D239" s="168" t="s">
        <v>98</v>
      </c>
      <c r="E239" s="166" t="s">
        <v>448</v>
      </c>
      <c r="F239" s="166" t="s">
        <v>131</v>
      </c>
      <c r="G239" s="166" t="s">
        <v>535</v>
      </c>
      <c r="H239" s="166">
        <v>43</v>
      </c>
      <c r="I239" s="166">
        <v>267.39999999999998</v>
      </c>
      <c r="J239" s="166">
        <v>11.5</v>
      </c>
      <c r="K239" s="66">
        <v>465750</v>
      </c>
      <c r="L239" s="166">
        <v>11.5</v>
      </c>
      <c r="M239" s="166">
        <v>267.39999999999998</v>
      </c>
    </row>
    <row r="240" spans="1:13" ht="18.75">
      <c r="A240" s="166">
        <v>26</v>
      </c>
      <c r="B240" s="166" t="s">
        <v>470</v>
      </c>
      <c r="C240" s="166" t="s">
        <v>133</v>
      </c>
      <c r="D240" s="168" t="s">
        <v>134</v>
      </c>
      <c r="E240" s="166" t="s">
        <v>448</v>
      </c>
      <c r="F240" s="166" t="s">
        <v>131</v>
      </c>
      <c r="G240" s="166" t="s">
        <v>535</v>
      </c>
      <c r="H240" s="166">
        <v>43</v>
      </c>
      <c r="I240" s="166">
        <v>1297.5999999999999</v>
      </c>
      <c r="J240" s="166">
        <v>55.8</v>
      </c>
      <c r="K240" s="66">
        <v>2259900</v>
      </c>
      <c r="L240" s="166">
        <v>55.8</v>
      </c>
      <c r="M240" s="166">
        <v>1297.5999999999999</v>
      </c>
    </row>
    <row r="241" spans="1:14" s="99" customFormat="1" ht="18.75">
      <c r="A241" s="262" t="s">
        <v>455</v>
      </c>
      <c r="B241" s="263"/>
      <c r="C241" s="263"/>
      <c r="D241" s="263"/>
      <c r="E241" s="263"/>
      <c r="F241" s="263"/>
      <c r="G241" s="263"/>
      <c r="H241" s="264"/>
      <c r="I241" s="100">
        <f>I240+I239+I236+I234+I233+I232+I231+I230+I229+I228+I227+I226+I225+I224+I223+I222+I221+I220+I219+I218+I217+I216+I215+I214+I213+I212+I211+I210+I209+I208+I207</f>
        <v>44258.899999999994</v>
      </c>
      <c r="J241" s="100">
        <f>J240+J239+J236+J234+J233+J232+J231+J230+J229+J228+J227+J226+J225+J224+J223+J222+J221+J220+J219+J218+J217+J216+J215+J214+J213+J212+J211+J210+J209+J208+J207</f>
        <v>5363.3099999999995</v>
      </c>
      <c r="K241" s="100">
        <f>K240+K239+K236+K234+K233+K232+K231+K230+K229+K228+K227+K226+K225+K224+K223+K222+K221+K220+K219+K218+K217+K216+K215+K214+K213+K212+K211+K210+K209+K208+K207</f>
        <v>322012775</v>
      </c>
      <c r="L241" s="100">
        <f>L240+L239+L236+L234+L233+L232+L231+L230+L229+L228+L227+L226+L225+L224+L223+L222+L221+L220+L219+L218+L217+L216+L215+L214+L213+L212+L211+L210+L209+L208+L207</f>
        <v>5363.3099999999995</v>
      </c>
      <c r="M241" s="100">
        <f>M240+M239+M236+M234+M233+M232+M231+M230+M229+M228+M227+M226+M225+M224+M223+M222+M221+M220+M219+M218+M217+M216+M215+M214+M213+M212+M211+M210+M209+M208+M207</f>
        <v>44258.899999999994</v>
      </c>
    </row>
    <row r="242" spans="1:14" ht="18.75">
      <c r="A242" s="265" t="s">
        <v>443</v>
      </c>
      <c r="B242" s="266"/>
      <c r="C242" s="266"/>
      <c r="D242" s="266"/>
      <c r="E242" s="266"/>
      <c r="F242" s="266"/>
      <c r="G242" s="266"/>
      <c r="H242" s="266"/>
      <c r="I242" s="266"/>
      <c r="J242" s="266"/>
      <c r="K242" s="266"/>
      <c r="L242" s="266"/>
      <c r="M242" s="267"/>
    </row>
    <row r="243" spans="1:14" ht="18.75">
      <c r="A243" s="175" t="s">
        <v>445</v>
      </c>
      <c r="B243" s="176"/>
      <c r="C243" s="176"/>
      <c r="D243" s="176"/>
      <c r="E243" s="176"/>
      <c r="F243" s="176"/>
      <c r="G243" s="176"/>
      <c r="H243" s="176"/>
      <c r="I243" s="176"/>
      <c r="J243" s="176"/>
      <c r="K243" s="176"/>
      <c r="L243" s="176"/>
      <c r="M243" s="177"/>
    </row>
    <row r="244" spans="1:14" ht="18.75">
      <c r="A244" s="146">
        <v>1</v>
      </c>
      <c r="B244" s="184" t="s">
        <v>471</v>
      </c>
      <c r="C244" s="146" t="s">
        <v>213</v>
      </c>
      <c r="D244" s="146">
        <v>50240012900</v>
      </c>
      <c r="E244" s="146" t="s">
        <v>448</v>
      </c>
      <c r="F244" s="146" t="s">
        <v>73</v>
      </c>
      <c r="G244" s="146" t="s">
        <v>519</v>
      </c>
      <c r="H244" s="18">
        <v>45</v>
      </c>
      <c r="I244" s="39">
        <v>555</v>
      </c>
      <c r="J244" s="33">
        <v>25</v>
      </c>
      <c r="K244" s="33">
        <v>1562500</v>
      </c>
      <c r="L244" s="33">
        <v>25</v>
      </c>
      <c r="M244" s="39">
        <v>555</v>
      </c>
      <c r="N244" s="145">
        <f>J244+J245+J246+J247+J248+J249+J251+J252</f>
        <v>340</v>
      </c>
    </row>
    <row r="245" spans="1:14" ht="18.75">
      <c r="A245" s="146">
        <v>2</v>
      </c>
      <c r="B245" s="192"/>
      <c r="C245" s="146" t="s">
        <v>214</v>
      </c>
      <c r="D245" s="40">
        <v>931240000647</v>
      </c>
      <c r="E245" s="146" t="s">
        <v>448</v>
      </c>
      <c r="F245" s="146" t="s">
        <v>73</v>
      </c>
      <c r="G245" s="146" t="s">
        <v>519</v>
      </c>
      <c r="H245" s="18">
        <v>45</v>
      </c>
      <c r="I245" s="39">
        <v>555</v>
      </c>
      <c r="J245" s="33">
        <v>25</v>
      </c>
      <c r="K245" s="33">
        <v>1562500</v>
      </c>
      <c r="L245" s="33">
        <v>25</v>
      </c>
      <c r="M245" s="39">
        <v>555</v>
      </c>
    </row>
    <row r="246" spans="1:14" ht="18.75">
      <c r="A246" s="146">
        <v>3</v>
      </c>
      <c r="B246" s="192"/>
      <c r="C246" s="146" t="s">
        <v>215</v>
      </c>
      <c r="D246" s="40">
        <v>240002934</v>
      </c>
      <c r="E246" s="146" t="s">
        <v>448</v>
      </c>
      <c r="F246" s="146" t="s">
        <v>73</v>
      </c>
      <c r="G246" s="146" t="s">
        <v>519</v>
      </c>
      <c r="H246" s="18">
        <v>45</v>
      </c>
      <c r="I246" s="39">
        <v>1422</v>
      </c>
      <c r="J246" s="33">
        <v>64</v>
      </c>
      <c r="K246" s="33">
        <v>4000000</v>
      </c>
      <c r="L246" s="33">
        <v>64</v>
      </c>
      <c r="M246" s="39">
        <v>1422</v>
      </c>
    </row>
    <row r="247" spans="1:14" ht="18.75">
      <c r="A247" s="146">
        <v>4</v>
      </c>
      <c r="B247" s="192"/>
      <c r="C247" s="146" t="s">
        <v>216</v>
      </c>
      <c r="D247" s="40">
        <v>990740005062</v>
      </c>
      <c r="E247" s="146" t="s">
        <v>448</v>
      </c>
      <c r="F247" s="146" t="s">
        <v>73</v>
      </c>
      <c r="G247" s="146" t="s">
        <v>519</v>
      </c>
      <c r="H247" s="18">
        <v>45</v>
      </c>
      <c r="I247" s="39">
        <v>2844</v>
      </c>
      <c r="J247" s="33">
        <v>128</v>
      </c>
      <c r="K247" s="33">
        <v>8000000</v>
      </c>
      <c r="L247" s="33">
        <v>128</v>
      </c>
      <c r="M247" s="39">
        <v>2844</v>
      </c>
    </row>
    <row r="248" spans="1:14" ht="18.75">
      <c r="A248" s="184">
        <v>5</v>
      </c>
      <c r="B248" s="192"/>
      <c r="C248" s="184" t="s">
        <v>217</v>
      </c>
      <c r="D248" s="256">
        <v>971240003807</v>
      </c>
      <c r="E248" s="146" t="s">
        <v>448</v>
      </c>
      <c r="F248" s="146" t="s">
        <v>73</v>
      </c>
      <c r="G248" s="146" t="s">
        <v>519</v>
      </c>
      <c r="H248" s="18">
        <v>45</v>
      </c>
      <c r="I248" s="39">
        <v>978</v>
      </c>
      <c r="J248" s="33">
        <v>44</v>
      </c>
      <c r="K248" s="33">
        <v>2750000</v>
      </c>
      <c r="L248" s="33">
        <v>44</v>
      </c>
      <c r="M248" s="39">
        <v>978</v>
      </c>
    </row>
    <row r="249" spans="1:14" ht="18.75">
      <c r="A249" s="185"/>
      <c r="B249" s="185"/>
      <c r="C249" s="185"/>
      <c r="D249" s="257"/>
      <c r="E249" s="146" t="s">
        <v>452</v>
      </c>
      <c r="F249" s="146" t="s">
        <v>73</v>
      </c>
      <c r="G249" s="146" t="s">
        <v>519</v>
      </c>
      <c r="H249" s="18">
        <v>130</v>
      </c>
      <c r="I249" s="39">
        <v>154</v>
      </c>
      <c r="J249" s="33">
        <v>20</v>
      </c>
      <c r="K249" s="33">
        <v>1250000</v>
      </c>
      <c r="L249" s="33">
        <v>20</v>
      </c>
      <c r="M249" s="39">
        <v>154</v>
      </c>
    </row>
    <row r="250" spans="1:14" ht="18.75">
      <c r="A250" s="175" t="s">
        <v>245</v>
      </c>
      <c r="B250" s="251"/>
      <c r="C250" s="251"/>
      <c r="D250" s="251"/>
      <c r="E250" s="251"/>
      <c r="F250" s="251"/>
      <c r="G250" s="251"/>
      <c r="H250" s="251"/>
      <c r="I250" s="251"/>
      <c r="J250" s="251"/>
      <c r="K250" s="251"/>
      <c r="L250" s="252"/>
      <c r="M250" s="32"/>
    </row>
    <row r="251" spans="1:14" ht="18.75">
      <c r="A251" s="41">
        <v>1</v>
      </c>
      <c r="B251" s="253" t="s">
        <v>471</v>
      </c>
      <c r="C251" s="146" t="s">
        <v>219</v>
      </c>
      <c r="D251" s="40">
        <v>581111350271</v>
      </c>
      <c r="E251" s="146" t="s">
        <v>448</v>
      </c>
      <c r="F251" s="146" t="s">
        <v>73</v>
      </c>
      <c r="G251" s="146" t="s">
        <v>519</v>
      </c>
      <c r="H251" s="18">
        <v>45</v>
      </c>
      <c r="I251" s="39">
        <v>311</v>
      </c>
      <c r="J251" s="33">
        <v>14</v>
      </c>
      <c r="K251" s="33">
        <v>875000</v>
      </c>
      <c r="L251" s="33">
        <v>14</v>
      </c>
      <c r="M251" s="39">
        <v>311</v>
      </c>
    </row>
    <row r="252" spans="1:14" ht="18.75">
      <c r="A252" s="41">
        <v>2</v>
      </c>
      <c r="B252" s="254"/>
      <c r="C252" s="146" t="s">
        <v>218</v>
      </c>
      <c r="D252" s="40">
        <v>520420300923</v>
      </c>
      <c r="E252" s="146" t="s">
        <v>452</v>
      </c>
      <c r="F252" s="146" t="s">
        <v>73</v>
      </c>
      <c r="G252" s="146" t="s">
        <v>519</v>
      </c>
      <c r="H252" s="18">
        <v>130</v>
      </c>
      <c r="I252" s="39">
        <v>444</v>
      </c>
      <c r="J252" s="33">
        <v>20</v>
      </c>
      <c r="K252" s="33">
        <v>1250000</v>
      </c>
      <c r="L252" s="33">
        <v>20</v>
      </c>
      <c r="M252" s="39">
        <v>444</v>
      </c>
    </row>
    <row r="253" spans="1:14" ht="18.75">
      <c r="A253" s="41">
        <v>3</v>
      </c>
      <c r="B253" s="254"/>
      <c r="C253" s="146" t="s">
        <v>246</v>
      </c>
      <c r="D253" s="40" t="s">
        <v>247</v>
      </c>
      <c r="E253" s="146" t="s">
        <v>448</v>
      </c>
      <c r="F253" s="146" t="s">
        <v>248</v>
      </c>
      <c r="G253" s="146" t="s">
        <v>536</v>
      </c>
      <c r="H253" s="18">
        <v>1</v>
      </c>
      <c r="I253" s="39">
        <v>60</v>
      </c>
      <c r="J253" s="33">
        <v>60</v>
      </c>
      <c r="K253" s="117">
        <v>111900</v>
      </c>
      <c r="L253" s="33">
        <v>60</v>
      </c>
      <c r="M253" s="39">
        <v>60</v>
      </c>
    </row>
    <row r="254" spans="1:14" ht="18.75">
      <c r="A254" s="41">
        <v>4</v>
      </c>
      <c r="B254" s="254"/>
      <c r="C254" s="146" t="s">
        <v>250</v>
      </c>
      <c r="D254" s="40" t="s">
        <v>251</v>
      </c>
      <c r="E254" s="146" t="s">
        <v>448</v>
      </c>
      <c r="F254" s="146" t="s">
        <v>248</v>
      </c>
      <c r="G254" s="146" t="s">
        <v>536</v>
      </c>
      <c r="H254" s="18">
        <v>1</v>
      </c>
      <c r="I254" s="39">
        <v>70</v>
      </c>
      <c r="J254" s="33">
        <v>70</v>
      </c>
      <c r="K254" s="117">
        <v>130550</v>
      </c>
      <c r="L254" s="33">
        <v>70</v>
      </c>
      <c r="M254" s="39">
        <v>70</v>
      </c>
    </row>
    <row r="255" spans="1:14" ht="18.75">
      <c r="A255" s="41">
        <v>5</v>
      </c>
      <c r="B255" s="254"/>
      <c r="C255" s="146" t="s">
        <v>252</v>
      </c>
      <c r="D255" s="40" t="s">
        <v>253</v>
      </c>
      <c r="E255" s="146" t="s">
        <v>448</v>
      </c>
      <c r="F255" s="146" t="s">
        <v>226</v>
      </c>
      <c r="G255" s="146" t="s">
        <v>536</v>
      </c>
      <c r="H255" s="18">
        <v>1</v>
      </c>
      <c r="I255" s="39">
        <v>200</v>
      </c>
      <c r="J255" s="33">
        <v>200</v>
      </c>
      <c r="K255" s="117">
        <v>315000</v>
      </c>
      <c r="L255" s="33">
        <v>200</v>
      </c>
      <c r="M255" s="39">
        <v>200</v>
      </c>
    </row>
    <row r="256" spans="1:14" ht="18.75">
      <c r="A256" s="41">
        <v>6</v>
      </c>
      <c r="B256" s="254"/>
      <c r="C256" s="146" t="s">
        <v>254</v>
      </c>
      <c r="D256" s="40" t="s">
        <v>255</v>
      </c>
      <c r="E256" s="146" t="s">
        <v>448</v>
      </c>
      <c r="F256" s="146" t="s">
        <v>226</v>
      </c>
      <c r="G256" s="146" t="s">
        <v>536</v>
      </c>
      <c r="H256" s="18">
        <v>1</v>
      </c>
      <c r="I256" s="39">
        <v>200</v>
      </c>
      <c r="J256" s="33">
        <v>200</v>
      </c>
      <c r="K256" s="117">
        <v>330800</v>
      </c>
      <c r="L256" s="33">
        <v>200</v>
      </c>
      <c r="M256" s="39">
        <v>200</v>
      </c>
    </row>
    <row r="257" spans="1:14" ht="18.75">
      <c r="A257" s="41">
        <v>7</v>
      </c>
      <c r="B257" s="254"/>
      <c r="C257" s="146" t="s">
        <v>256</v>
      </c>
      <c r="D257" s="40" t="s">
        <v>257</v>
      </c>
      <c r="E257" s="146" t="s">
        <v>448</v>
      </c>
      <c r="F257" s="146" t="s">
        <v>226</v>
      </c>
      <c r="G257" s="146" t="s">
        <v>536</v>
      </c>
      <c r="H257" s="18">
        <v>1</v>
      </c>
      <c r="I257" s="39">
        <v>100</v>
      </c>
      <c r="J257" s="33">
        <v>100</v>
      </c>
      <c r="K257" s="117">
        <v>165000</v>
      </c>
      <c r="L257" s="33">
        <v>100</v>
      </c>
      <c r="M257" s="39">
        <v>100</v>
      </c>
    </row>
    <row r="258" spans="1:14" ht="18.75">
      <c r="A258" s="253">
        <v>8</v>
      </c>
      <c r="B258" s="254"/>
      <c r="C258" s="184" t="s">
        <v>258</v>
      </c>
      <c r="D258" s="256" t="s">
        <v>259</v>
      </c>
      <c r="E258" s="146" t="s">
        <v>457</v>
      </c>
      <c r="F258" s="146" t="s">
        <v>226</v>
      </c>
      <c r="G258" s="146" t="s">
        <v>536</v>
      </c>
      <c r="H258" s="18">
        <v>2</v>
      </c>
      <c r="I258" s="39">
        <v>40</v>
      </c>
      <c r="J258" s="33">
        <v>80</v>
      </c>
      <c r="K258" s="117">
        <v>132320</v>
      </c>
      <c r="L258" s="33">
        <v>80</v>
      </c>
      <c r="M258" s="39">
        <v>40</v>
      </c>
    </row>
    <row r="259" spans="1:14" ht="18.75">
      <c r="A259" s="255"/>
      <c r="B259" s="255"/>
      <c r="C259" s="185"/>
      <c r="D259" s="257"/>
      <c r="E259" s="146" t="s">
        <v>457</v>
      </c>
      <c r="F259" s="146" t="s">
        <v>260</v>
      </c>
      <c r="G259" s="146" t="s">
        <v>536</v>
      </c>
      <c r="H259" s="18">
        <v>2</v>
      </c>
      <c r="I259" s="4">
        <v>24.85</v>
      </c>
      <c r="J259" s="5">
        <v>49.7</v>
      </c>
      <c r="K259" s="121">
        <v>82203.8</v>
      </c>
      <c r="L259" s="5">
        <v>49.7</v>
      </c>
      <c r="M259" s="4">
        <v>24.85</v>
      </c>
    </row>
    <row r="260" spans="1:14" s="99" customFormat="1" ht="18.75">
      <c r="A260" s="258" t="s">
        <v>455</v>
      </c>
      <c r="B260" s="259"/>
      <c r="C260" s="259"/>
      <c r="D260" s="259"/>
      <c r="E260" s="259"/>
      <c r="F260" s="259"/>
      <c r="G260" s="259"/>
      <c r="H260" s="260"/>
      <c r="I260" s="101">
        <f>I259+I258+I257+I256+I255+I254+I253+I252+I251+I249+I248+I247+I246+I245+I244</f>
        <v>7957.85</v>
      </c>
      <c r="J260" s="101">
        <f>J259+J258+J257+J256+J255+J254+J253+J252+J251+J249+J248+J247+J246+J245+J244</f>
        <v>1099.7</v>
      </c>
      <c r="K260" s="101">
        <f>K259+K258+K257+K256+K255+K254+K253+K252+K251+K249+K248+K247+K246+K245+K244</f>
        <v>22517773.800000001</v>
      </c>
      <c r="L260" s="101">
        <f>L259+L258+L257+L256+L255+L254+L253+L252+L251+L249+L248+L247+L246+L245+L244</f>
        <v>1099.7</v>
      </c>
      <c r="M260" s="101">
        <f>M259+M258+M257+M256+M255+M254+M253+M252+M251+M249+M248+M247+M246+M245+M244</f>
        <v>7957.85</v>
      </c>
    </row>
    <row r="261" spans="1:14" ht="18.75">
      <c r="A261" s="189" t="s">
        <v>443</v>
      </c>
      <c r="B261" s="199"/>
      <c r="C261" s="199"/>
      <c r="D261" s="199"/>
      <c r="E261" s="199"/>
      <c r="F261" s="199"/>
      <c r="G261" s="199"/>
      <c r="H261" s="199"/>
      <c r="I261" s="199"/>
      <c r="J261" s="199"/>
      <c r="K261" s="199"/>
      <c r="L261" s="199"/>
      <c r="M261" s="200"/>
    </row>
    <row r="262" spans="1:14" ht="18.75">
      <c r="A262" s="175" t="s">
        <v>445</v>
      </c>
      <c r="B262" s="176"/>
      <c r="C262" s="176"/>
      <c r="D262" s="176"/>
      <c r="E262" s="176"/>
      <c r="F262" s="176"/>
      <c r="G262" s="176"/>
      <c r="H262" s="176"/>
      <c r="I262" s="176"/>
      <c r="J262" s="176"/>
      <c r="K262" s="176"/>
      <c r="L262" s="176"/>
      <c r="M262" s="177"/>
    </row>
    <row r="263" spans="1:14" ht="18.75">
      <c r="A263" s="146">
        <v>1</v>
      </c>
      <c r="B263" s="146" t="s">
        <v>472</v>
      </c>
      <c r="C263" s="146" t="s">
        <v>370</v>
      </c>
      <c r="D263" s="18">
        <v>20240007562</v>
      </c>
      <c r="E263" s="146" t="s">
        <v>452</v>
      </c>
      <c r="F263" s="146" t="s">
        <v>12</v>
      </c>
      <c r="G263" s="147" t="s">
        <v>519</v>
      </c>
      <c r="H263" s="20">
        <v>179</v>
      </c>
      <c r="I263" s="4">
        <v>1911</v>
      </c>
      <c r="J263" s="121">
        <v>342</v>
      </c>
      <c r="K263" s="121">
        <v>21375000</v>
      </c>
      <c r="L263" s="4">
        <v>342</v>
      </c>
      <c r="M263" s="4">
        <v>1911</v>
      </c>
      <c r="N263" s="141">
        <f>J263+J264+J265+J266+J267+J268+J269+J273+J274+J275+J276+J277+J278+J279+J280+J281+J282+J287+J288</f>
        <v>1660.0039999999999</v>
      </c>
    </row>
    <row r="264" spans="1:14" ht="56.25">
      <c r="A264" s="146">
        <v>2</v>
      </c>
      <c r="B264" s="146" t="s">
        <v>472</v>
      </c>
      <c r="C264" s="146" t="s">
        <v>370</v>
      </c>
      <c r="D264" s="18">
        <v>20240007562</v>
      </c>
      <c r="E264" s="147" t="s">
        <v>500</v>
      </c>
      <c r="F264" s="146" t="s">
        <v>12</v>
      </c>
      <c r="G264" s="147" t="s">
        <v>519</v>
      </c>
      <c r="H264" s="20">
        <v>45</v>
      </c>
      <c r="I264" s="4">
        <v>3084</v>
      </c>
      <c r="J264" s="121">
        <v>138.78</v>
      </c>
      <c r="K264" s="121">
        <v>8673750</v>
      </c>
      <c r="L264" s="4">
        <v>138.78</v>
      </c>
      <c r="M264" s="4">
        <v>3084</v>
      </c>
    </row>
    <row r="265" spans="1:14" ht="37.5">
      <c r="A265" s="146">
        <v>3</v>
      </c>
      <c r="B265" s="146" t="s">
        <v>472</v>
      </c>
      <c r="C265" s="146" t="s">
        <v>370</v>
      </c>
      <c r="D265" s="18">
        <v>20240007562</v>
      </c>
      <c r="E265" s="147" t="s">
        <v>501</v>
      </c>
      <c r="F265" s="146" t="s">
        <v>12</v>
      </c>
      <c r="G265" s="147" t="s">
        <v>519</v>
      </c>
      <c r="H265" s="20">
        <v>45</v>
      </c>
      <c r="I265" s="4">
        <v>2027</v>
      </c>
      <c r="J265" s="129">
        <v>91.215000000000003</v>
      </c>
      <c r="K265" s="121">
        <v>5700937.5</v>
      </c>
      <c r="L265" s="36">
        <v>91.215000000000003</v>
      </c>
      <c r="M265" s="4">
        <v>2027</v>
      </c>
    </row>
    <row r="266" spans="1:14" ht="18.75">
      <c r="A266" s="146">
        <v>4</v>
      </c>
      <c r="B266" s="146" t="s">
        <v>472</v>
      </c>
      <c r="C266" s="146" t="s">
        <v>370</v>
      </c>
      <c r="D266" s="18">
        <v>20240007562</v>
      </c>
      <c r="E266" s="146" t="s">
        <v>486</v>
      </c>
      <c r="F266" s="146" t="s">
        <v>12</v>
      </c>
      <c r="G266" s="147" t="s">
        <v>519</v>
      </c>
      <c r="H266" s="20">
        <v>41</v>
      </c>
      <c r="I266" s="4">
        <v>1028</v>
      </c>
      <c r="J266" s="129">
        <v>42.148000000000003</v>
      </c>
      <c r="K266" s="121">
        <v>2634250</v>
      </c>
      <c r="L266" s="36">
        <v>42.148000000000003</v>
      </c>
      <c r="M266" s="4">
        <v>1028</v>
      </c>
    </row>
    <row r="267" spans="1:14" ht="18.75">
      <c r="A267" s="146">
        <v>5</v>
      </c>
      <c r="B267" s="146" t="s">
        <v>472</v>
      </c>
      <c r="C267" s="146" t="s">
        <v>370</v>
      </c>
      <c r="D267" s="18">
        <v>20240007562</v>
      </c>
      <c r="E267" s="146" t="s">
        <v>491</v>
      </c>
      <c r="F267" s="146" t="s">
        <v>12</v>
      </c>
      <c r="G267" s="147" t="s">
        <v>519</v>
      </c>
      <c r="H267" s="20">
        <v>40</v>
      </c>
      <c r="I267" s="4">
        <v>740</v>
      </c>
      <c r="J267" s="121">
        <v>29.6</v>
      </c>
      <c r="K267" s="121">
        <v>1850000</v>
      </c>
      <c r="L267" s="4">
        <v>29.6</v>
      </c>
      <c r="M267" s="4">
        <v>740</v>
      </c>
    </row>
    <row r="268" spans="1:14" ht="18.75">
      <c r="A268" s="146">
        <v>6</v>
      </c>
      <c r="B268" s="146" t="s">
        <v>472</v>
      </c>
      <c r="C268" s="146" t="s">
        <v>370</v>
      </c>
      <c r="D268" s="18">
        <v>20240007562</v>
      </c>
      <c r="E268" s="146" t="s">
        <v>490</v>
      </c>
      <c r="F268" s="146" t="s">
        <v>12</v>
      </c>
      <c r="G268" s="147" t="s">
        <v>519</v>
      </c>
      <c r="H268" s="20">
        <v>40</v>
      </c>
      <c r="I268" s="4">
        <v>1519</v>
      </c>
      <c r="J268" s="121">
        <v>60.76</v>
      </c>
      <c r="K268" s="121">
        <v>3797500</v>
      </c>
      <c r="L268" s="4">
        <v>60.76</v>
      </c>
      <c r="M268" s="4">
        <v>1519</v>
      </c>
    </row>
    <row r="269" spans="1:14" ht="18.75">
      <c r="A269" s="146">
        <v>7</v>
      </c>
      <c r="B269" s="146" t="s">
        <v>472</v>
      </c>
      <c r="C269" s="146" t="s">
        <v>370</v>
      </c>
      <c r="D269" s="18">
        <v>20240007562</v>
      </c>
      <c r="E269" s="146" t="s">
        <v>72</v>
      </c>
      <c r="F269" s="146" t="s">
        <v>12</v>
      </c>
      <c r="G269" s="147" t="s">
        <v>519</v>
      </c>
      <c r="H269" s="20">
        <v>63</v>
      </c>
      <c r="I269" s="4">
        <v>627</v>
      </c>
      <c r="J269" s="129">
        <v>39.500999999999998</v>
      </c>
      <c r="K269" s="121">
        <v>2468812.5</v>
      </c>
      <c r="L269" s="36">
        <v>39.500999999999998</v>
      </c>
      <c r="M269" s="4">
        <v>627</v>
      </c>
    </row>
    <row r="270" spans="1:14" ht="18.75">
      <c r="A270" s="146">
        <v>8</v>
      </c>
      <c r="B270" s="146" t="s">
        <v>472</v>
      </c>
      <c r="C270" s="146" t="s">
        <v>370</v>
      </c>
      <c r="D270" s="18">
        <v>20240007562</v>
      </c>
      <c r="E270" s="146" t="s">
        <v>451</v>
      </c>
      <c r="F270" s="146" t="s">
        <v>453</v>
      </c>
      <c r="G270" s="147" t="s">
        <v>521</v>
      </c>
      <c r="H270" s="20">
        <v>44</v>
      </c>
      <c r="I270" s="4">
        <v>1492</v>
      </c>
      <c r="J270" s="129">
        <v>65.647999999999996</v>
      </c>
      <c r="K270" s="121">
        <v>2232032</v>
      </c>
      <c r="L270" s="36">
        <v>65.647999999999996</v>
      </c>
      <c r="M270" s="4">
        <v>1492</v>
      </c>
    </row>
    <row r="271" spans="1:14" ht="18.75">
      <c r="A271" s="146">
        <v>9</v>
      </c>
      <c r="B271" s="146" t="s">
        <v>472</v>
      </c>
      <c r="C271" s="146" t="s">
        <v>370</v>
      </c>
      <c r="D271" s="18">
        <v>20240007562</v>
      </c>
      <c r="E271" s="146" t="s">
        <v>491</v>
      </c>
      <c r="F271" s="146" t="s">
        <v>453</v>
      </c>
      <c r="G271" s="147" t="s">
        <v>521</v>
      </c>
      <c r="H271" s="20">
        <v>44</v>
      </c>
      <c r="I271" s="4">
        <v>337</v>
      </c>
      <c r="J271" s="129">
        <v>14.827999999999999</v>
      </c>
      <c r="K271" s="121">
        <v>504152</v>
      </c>
      <c r="L271" s="36">
        <v>14.827999999999999</v>
      </c>
      <c r="M271" s="4">
        <v>337</v>
      </c>
    </row>
    <row r="272" spans="1:14" ht="37.5">
      <c r="A272" s="146">
        <v>10</v>
      </c>
      <c r="B272" s="146" t="s">
        <v>472</v>
      </c>
      <c r="C272" s="146" t="s">
        <v>370</v>
      </c>
      <c r="D272" s="18">
        <v>20240007562</v>
      </c>
      <c r="E272" s="147" t="s">
        <v>502</v>
      </c>
      <c r="F272" s="146" t="s">
        <v>453</v>
      </c>
      <c r="G272" s="147" t="s">
        <v>521</v>
      </c>
      <c r="H272" s="20">
        <v>58</v>
      </c>
      <c r="I272" s="4">
        <v>1922.8</v>
      </c>
      <c r="J272" s="129">
        <v>111.524</v>
      </c>
      <c r="K272" s="121">
        <v>3791816</v>
      </c>
      <c r="L272" s="36">
        <v>111.524</v>
      </c>
      <c r="M272" s="4">
        <v>1922.8</v>
      </c>
    </row>
    <row r="273" spans="1:13" ht="18.75">
      <c r="A273" s="146">
        <v>11</v>
      </c>
      <c r="B273" s="146" t="s">
        <v>472</v>
      </c>
      <c r="C273" s="146" t="s">
        <v>370</v>
      </c>
      <c r="D273" s="18">
        <v>20240007562</v>
      </c>
      <c r="E273" s="146" t="s">
        <v>452</v>
      </c>
      <c r="F273" s="146" t="s">
        <v>12</v>
      </c>
      <c r="G273" s="147" t="s">
        <v>519</v>
      </c>
      <c r="H273" s="20">
        <v>179</v>
      </c>
      <c r="I273" s="4">
        <v>989</v>
      </c>
      <c r="J273" s="121">
        <v>177</v>
      </c>
      <c r="K273" s="121">
        <v>11062500</v>
      </c>
      <c r="L273" s="4">
        <v>177</v>
      </c>
      <c r="M273" s="4">
        <v>989</v>
      </c>
    </row>
    <row r="274" spans="1:13" ht="18.75">
      <c r="A274" s="146">
        <v>12</v>
      </c>
      <c r="B274" s="146" t="s">
        <v>472</v>
      </c>
      <c r="C274" s="146" t="s">
        <v>372</v>
      </c>
      <c r="D274" s="18">
        <v>20340005381</v>
      </c>
      <c r="E274" s="146" t="s">
        <v>72</v>
      </c>
      <c r="F274" s="146" t="s">
        <v>12</v>
      </c>
      <c r="G274" s="147" t="s">
        <v>519</v>
      </c>
      <c r="H274" s="20">
        <v>63</v>
      </c>
      <c r="I274" s="4">
        <v>2769</v>
      </c>
      <c r="J274" s="129">
        <v>174.447</v>
      </c>
      <c r="K274" s="121">
        <v>10902937.5</v>
      </c>
      <c r="L274" s="36">
        <v>174.447</v>
      </c>
      <c r="M274" s="4">
        <v>2769</v>
      </c>
    </row>
    <row r="275" spans="1:13" ht="18.75">
      <c r="A275" s="146">
        <v>13</v>
      </c>
      <c r="B275" s="146" t="s">
        <v>472</v>
      </c>
      <c r="C275" s="146" t="s">
        <v>372</v>
      </c>
      <c r="D275" s="18">
        <v>20340005381</v>
      </c>
      <c r="E275" s="146" t="s">
        <v>490</v>
      </c>
      <c r="F275" s="146" t="s">
        <v>12</v>
      </c>
      <c r="G275" s="147" t="s">
        <v>519</v>
      </c>
      <c r="H275" s="20">
        <v>40</v>
      </c>
      <c r="I275" s="4">
        <v>1639</v>
      </c>
      <c r="J275" s="129">
        <v>65.552999999999997</v>
      </c>
      <c r="K275" s="121">
        <v>4097062.5</v>
      </c>
      <c r="L275" s="36">
        <v>65.552999999999997</v>
      </c>
      <c r="M275" s="4">
        <v>1639</v>
      </c>
    </row>
    <row r="276" spans="1:13" ht="56.25">
      <c r="A276" s="146">
        <v>14</v>
      </c>
      <c r="B276" s="146" t="s">
        <v>472</v>
      </c>
      <c r="C276" s="146" t="s">
        <v>373</v>
      </c>
      <c r="D276" s="18">
        <v>980640002802</v>
      </c>
      <c r="E276" s="147" t="s">
        <v>500</v>
      </c>
      <c r="F276" s="146" t="s">
        <v>12</v>
      </c>
      <c r="G276" s="147" t="s">
        <v>519</v>
      </c>
      <c r="H276" s="20">
        <v>45</v>
      </c>
      <c r="I276" s="4">
        <v>889</v>
      </c>
      <c r="J276" s="121">
        <v>40</v>
      </c>
      <c r="K276" s="121">
        <v>2500000</v>
      </c>
      <c r="L276" s="4">
        <v>40</v>
      </c>
      <c r="M276" s="4">
        <v>889</v>
      </c>
    </row>
    <row r="277" spans="1:13" ht="18.75">
      <c r="A277" s="146">
        <v>15</v>
      </c>
      <c r="B277" s="146" t="s">
        <v>472</v>
      </c>
      <c r="C277" s="146" t="s">
        <v>373</v>
      </c>
      <c r="D277" s="18">
        <v>980640002802</v>
      </c>
      <c r="E277" s="146" t="s">
        <v>490</v>
      </c>
      <c r="F277" s="146" t="s">
        <v>12</v>
      </c>
      <c r="G277" s="147" t="s">
        <v>519</v>
      </c>
      <c r="H277" s="20">
        <v>40</v>
      </c>
      <c r="I277" s="4">
        <v>5000</v>
      </c>
      <c r="J277" s="121">
        <v>200</v>
      </c>
      <c r="K277" s="121">
        <v>12500000</v>
      </c>
      <c r="L277" s="4">
        <v>200</v>
      </c>
      <c r="M277" s="4">
        <v>5000</v>
      </c>
    </row>
    <row r="278" spans="1:13" ht="56.25">
      <c r="A278" s="146">
        <v>16</v>
      </c>
      <c r="B278" s="146" t="s">
        <v>472</v>
      </c>
      <c r="C278" s="146" t="s">
        <v>374</v>
      </c>
      <c r="D278" s="18">
        <v>40540002625</v>
      </c>
      <c r="E278" s="147" t="s">
        <v>500</v>
      </c>
      <c r="F278" s="146" t="s">
        <v>12</v>
      </c>
      <c r="G278" s="147" t="s">
        <v>519</v>
      </c>
      <c r="H278" s="20">
        <v>40</v>
      </c>
      <c r="I278" s="4">
        <v>1600</v>
      </c>
      <c r="J278" s="121">
        <v>64</v>
      </c>
      <c r="K278" s="121">
        <v>4000000</v>
      </c>
      <c r="L278" s="4">
        <v>64</v>
      </c>
      <c r="M278" s="4">
        <v>1600</v>
      </c>
    </row>
    <row r="279" spans="1:13" ht="18.75">
      <c r="A279" s="146">
        <v>17</v>
      </c>
      <c r="B279" s="146" t="s">
        <v>472</v>
      </c>
      <c r="C279" s="146" t="s">
        <v>375</v>
      </c>
      <c r="D279" s="18">
        <v>110840017520</v>
      </c>
      <c r="E279" s="146" t="s">
        <v>448</v>
      </c>
      <c r="F279" s="146" t="s">
        <v>12</v>
      </c>
      <c r="G279" s="147" t="s">
        <v>519</v>
      </c>
      <c r="H279" s="20">
        <v>45</v>
      </c>
      <c r="I279" s="4">
        <v>1293</v>
      </c>
      <c r="J279" s="121">
        <v>58.2</v>
      </c>
      <c r="K279" s="121">
        <v>3637500</v>
      </c>
      <c r="L279" s="4">
        <v>58.2</v>
      </c>
      <c r="M279" s="4">
        <v>1293</v>
      </c>
    </row>
    <row r="280" spans="1:13" ht="18.75">
      <c r="A280" s="146">
        <v>18</v>
      </c>
      <c r="B280" s="146" t="s">
        <v>472</v>
      </c>
      <c r="C280" s="146" t="s">
        <v>375</v>
      </c>
      <c r="D280" s="18">
        <v>110840017520</v>
      </c>
      <c r="E280" s="146" t="s">
        <v>451</v>
      </c>
      <c r="F280" s="146" t="s">
        <v>12</v>
      </c>
      <c r="G280" s="147" t="s">
        <v>519</v>
      </c>
      <c r="H280" s="20">
        <v>39</v>
      </c>
      <c r="I280" s="4">
        <v>50</v>
      </c>
      <c r="J280" s="121">
        <v>1.95</v>
      </c>
      <c r="K280" s="121">
        <v>121875</v>
      </c>
      <c r="L280" s="4">
        <v>1.95</v>
      </c>
      <c r="M280" s="4">
        <v>50</v>
      </c>
    </row>
    <row r="281" spans="1:13" ht="18.75">
      <c r="A281" s="146">
        <v>19</v>
      </c>
      <c r="B281" s="146" t="s">
        <v>472</v>
      </c>
      <c r="C281" s="146" t="s">
        <v>375</v>
      </c>
      <c r="D281" s="18">
        <v>110840017520</v>
      </c>
      <c r="E281" s="146" t="s">
        <v>503</v>
      </c>
      <c r="F281" s="146" t="s">
        <v>12</v>
      </c>
      <c r="G281" s="147" t="s">
        <v>519</v>
      </c>
      <c r="H281" s="20">
        <v>36</v>
      </c>
      <c r="I281" s="4">
        <v>50</v>
      </c>
      <c r="J281" s="121">
        <v>1.8</v>
      </c>
      <c r="K281" s="121">
        <v>112500</v>
      </c>
      <c r="L281" s="4">
        <v>1.8</v>
      </c>
      <c r="M281" s="4">
        <v>50</v>
      </c>
    </row>
    <row r="282" spans="1:13" ht="18.75">
      <c r="A282" s="146">
        <v>20</v>
      </c>
      <c r="B282" s="146" t="s">
        <v>472</v>
      </c>
      <c r="C282" s="146" t="s">
        <v>375</v>
      </c>
      <c r="D282" s="18">
        <v>110840017520</v>
      </c>
      <c r="E282" s="146" t="s">
        <v>486</v>
      </c>
      <c r="F282" s="146" t="s">
        <v>12</v>
      </c>
      <c r="G282" s="147" t="s">
        <v>519</v>
      </c>
      <c r="H282" s="20">
        <v>41</v>
      </c>
      <c r="I282" s="4">
        <v>50</v>
      </c>
      <c r="J282" s="121">
        <v>2.0499999999999998</v>
      </c>
      <c r="K282" s="121">
        <v>128125</v>
      </c>
      <c r="L282" s="4">
        <v>2.0499999999999998</v>
      </c>
      <c r="M282" s="4">
        <v>50</v>
      </c>
    </row>
    <row r="283" spans="1:13" ht="18.75">
      <c r="A283" s="146">
        <v>21</v>
      </c>
      <c r="B283" s="146" t="s">
        <v>472</v>
      </c>
      <c r="C283" s="146" t="s">
        <v>376</v>
      </c>
      <c r="D283" s="18">
        <v>161040011316</v>
      </c>
      <c r="E283" s="146" t="s">
        <v>486</v>
      </c>
      <c r="F283" s="146" t="s">
        <v>453</v>
      </c>
      <c r="G283" s="147" t="s">
        <v>521</v>
      </c>
      <c r="H283" s="20">
        <v>29</v>
      </c>
      <c r="I283" s="4">
        <v>600</v>
      </c>
      <c r="J283" s="121">
        <v>17.399999999999999</v>
      </c>
      <c r="K283" s="121">
        <v>591600</v>
      </c>
      <c r="L283" s="4">
        <v>17.399999999999999</v>
      </c>
      <c r="M283" s="4">
        <v>600</v>
      </c>
    </row>
    <row r="284" spans="1:13" ht="18.75">
      <c r="A284" s="146">
        <v>22</v>
      </c>
      <c r="B284" s="146" t="s">
        <v>472</v>
      </c>
      <c r="C284" s="146" t="s">
        <v>376</v>
      </c>
      <c r="D284" s="18">
        <v>161040011316</v>
      </c>
      <c r="E284" s="146" t="s">
        <v>377</v>
      </c>
      <c r="F284" s="146" t="s">
        <v>453</v>
      </c>
      <c r="G284" s="147" t="s">
        <v>521</v>
      </c>
      <c r="H284" s="20">
        <v>44</v>
      </c>
      <c r="I284" s="4">
        <v>20</v>
      </c>
      <c r="J284" s="121">
        <v>0.88</v>
      </c>
      <c r="K284" s="121">
        <v>29920</v>
      </c>
      <c r="L284" s="4">
        <v>0.88</v>
      </c>
      <c r="M284" s="4">
        <v>20</v>
      </c>
    </row>
    <row r="285" spans="1:13" ht="18.75">
      <c r="A285" s="146">
        <v>23</v>
      </c>
      <c r="B285" s="146" t="s">
        <v>472</v>
      </c>
      <c r="C285" s="146" t="s">
        <v>378</v>
      </c>
      <c r="D285" s="18">
        <v>201400000264</v>
      </c>
      <c r="E285" s="146" t="s">
        <v>505</v>
      </c>
      <c r="F285" s="146" t="s">
        <v>453</v>
      </c>
      <c r="G285" s="147" t="s">
        <v>521</v>
      </c>
      <c r="H285" s="20">
        <v>58</v>
      </c>
      <c r="I285" s="4">
        <v>1455</v>
      </c>
      <c r="J285" s="121">
        <v>84.39</v>
      </c>
      <c r="K285" s="121">
        <v>2869260</v>
      </c>
      <c r="L285" s="4">
        <v>84.39</v>
      </c>
      <c r="M285" s="4">
        <v>1455</v>
      </c>
    </row>
    <row r="286" spans="1:13" ht="18.75">
      <c r="A286" s="146">
        <v>24</v>
      </c>
      <c r="B286" s="146" t="s">
        <v>472</v>
      </c>
      <c r="C286" s="146" t="s">
        <v>378</v>
      </c>
      <c r="D286" s="18">
        <v>201400000264</v>
      </c>
      <c r="E286" s="146" t="s">
        <v>486</v>
      </c>
      <c r="F286" s="146" t="s">
        <v>453</v>
      </c>
      <c r="G286" s="147" t="s">
        <v>521</v>
      </c>
      <c r="H286" s="20">
        <v>29</v>
      </c>
      <c r="I286" s="4">
        <v>1694</v>
      </c>
      <c r="J286" s="129">
        <v>49.125999999999998</v>
      </c>
      <c r="K286" s="121">
        <v>1670284</v>
      </c>
      <c r="L286" s="36">
        <v>49.125999999999998</v>
      </c>
      <c r="M286" s="4">
        <v>1694</v>
      </c>
    </row>
    <row r="287" spans="1:13" ht="18.75">
      <c r="A287" s="146">
        <v>25</v>
      </c>
      <c r="B287" s="146" t="s">
        <v>472</v>
      </c>
      <c r="C287" s="146" t="s">
        <v>378</v>
      </c>
      <c r="D287" s="18">
        <v>201400000264</v>
      </c>
      <c r="E287" s="146" t="s">
        <v>505</v>
      </c>
      <c r="F287" s="146" t="s">
        <v>12</v>
      </c>
      <c r="G287" s="147" t="s">
        <v>519</v>
      </c>
      <c r="H287" s="20">
        <v>45</v>
      </c>
      <c r="I287" s="4">
        <v>1455</v>
      </c>
      <c r="J287" s="129">
        <v>65.474999999999994</v>
      </c>
      <c r="K287" s="121">
        <v>4092187.5</v>
      </c>
      <c r="L287" s="36">
        <v>65.474999999999994</v>
      </c>
      <c r="M287" s="4">
        <v>1455</v>
      </c>
    </row>
    <row r="288" spans="1:13" ht="18.75">
      <c r="A288" s="146">
        <v>26</v>
      </c>
      <c r="B288" s="146" t="s">
        <v>472</v>
      </c>
      <c r="C288" s="146" t="s">
        <v>378</v>
      </c>
      <c r="D288" s="18">
        <v>201400000264</v>
      </c>
      <c r="E288" s="146" t="s">
        <v>486</v>
      </c>
      <c r="F288" s="146" t="s">
        <v>12</v>
      </c>
      <c r="G288" s="147" t="s">
        <v>519</v>
      </c>
      <c r="H288" s="20">
        <v>41</v>
      </c>
      <c r="I288" s="4">
        <v>1598</v>
      </c>
      <c r="J288" s="129">
        <v>65.525000000000006</v>
      </c>
      <c r="K288" s="121">
        <v>4095312.5</v>
      </c>
      <c r="L288" s="36">
        <v>65.525000000000006</v>
      </c>
      <c r="M288" s="4">
        <v>1598</v>
      </c>
    </row>
    <row r="289" spans="1:13" ht="18.75">
      <c r="A289" s="146">
        <v>27</v>
      </c>
      <c r="B289" s="146" t="s">
        <v>472</v>
      </c>
      <c r="C289" s="146" t="s">
        <v>379</v>
      </c>
      <c r="D289" s="18">
        <v>140440001406</v>
      </c>
      <c r="E289" s="146" t="s">
        <v>457</v>
      </c>
      <c r="F289" s="146" t="s">
        <v>453</v>
      </c>
      <c r="G289" s="147" t="s">
        <v>521</v>
      </c>
      <c r="H289" s="20">
        <v>58</v>
      </c>
      <c r="I289" s="4">
        <v>182</v>
      </c>
      <c r="J289" s="129">
        <v>10.555999999999999</v>
      </c>
      <c r="K289" s="121">
        <v>358904</v>
      </c>
      <c r="L289" s="36">
        <v>10.555999999999999</v>
      </c>
      <c r="M289" s="4">
        <v>182</v>
      </c>
    </row>
    <row r="290" spans="1:13" ht="18.75">
      <c r="A290" s="146">
        <v>28</v>
      </c>
      <c r="B290" s="146" t="s">
        <v>472</v>
      </c>
      <c r="C290" s="146" t="s">
        <v>379</v>
      </c>
      <c r="D290" s="18">
        <v>140440001406</v>
      </c>
      <c r="E290" s="146" t="s">
        <v>451</v>
      </c>
      <c r="F290" s="146" t="s">
        <v>453</v>
      </c>
      <c r="G290" s="147" t="s">
        <v>521</v>
      </c>
      <c r="H290" s="20">
        <v>44</v>
      </c>
      <c r="I290" s="4">
        <v>217</v>
      </c>
      <c r="J290" s="129">
        <v>9.548</v>
      </c>
      <c r="K290" s="121">
        <v>324632</v>
      </c>
      <c r="L290" s="36">
        <v>9.548</v>
      </c>
      <c r="M290" s="4">
        <v>217</v>
      </c>
    </row>
    <row r="291" spans="1:13" ht="56.25">
      <c r="A291" s="146">
        <v>29</v>
      </c>
      <c r="B291" s="146" t="s">
        <v>472</v>
      </c>
      <c r="C291" s="146" t="s">
        <v>379</v>
      </c>
      <c r="D291" s="18">
        <v>140440001406</v>
      </c>
      <c r="E291" s="147" t="s">
        <v>500</v>
      </c>
      <c r="F291" s="146" t="s">
        <v>453</v>
      </c>
      <c r="G291" s="147" t="s">
        <v>521</v>
      </c>
      <c r="H291" s="20">
        <v>58</v>
      </c>
      <c r="I291" s="4">
        <v>70</v>
      </c>
      <c r="J291" s="129">
        <v>4.0599999999999996</v>
      </c>
      <c r="K291" s="121">
        <v>138040</v>
      </c>
      <c r="L291" s="36">
        <v>4.0599999999999996</v>
      </c>
      <c r="M291" s="4">
        <v>70</v>
      </c>
    </row>
    <row r="292" spans="1:13" ht="18.75">
      <c r="A292" s="146">
        <v>30</v>
      </c>
      <c r="B292" s="146" t="s">
        <v>472</v>
      </c>
      <c r="C292" s="146" t="s">
        <v>379</v>
      </c>
      <c r="D292" s="18">
        <v>140440001406</v>
      </c>
      <c r="E292" s="146" t="s">
        <v>503</v>
      </c>
      <c r="F292" s="146" t="s">
        <v>453</v>
      </c>
      <c r="G292" s="147" t="s">
        <v>521</v>
      </c>
      <c r="H292" s="20">
        <v>29</v>
      </c>
      <c r="I292" s="4">
        <v>66</v>
      </c>
      <c r="J292" s="129">
        <v>1.9139999999999999</v>
      </c>
      <c r="K292" s="121">
        <v>65076</v>
      </c>
      <c r="L292" s="36">
        <v>1.9139999999999999</v>
      </c>
      <c r="M292" s="4">
        <v>66</v>
      </c>
    </row>
    <row r="293" spans="1:13" ht="56.25">
      <c r="A293" s="146">
        <v>31</v>
      </c>
      <c r="B293" s="146" t="s">
        <v>472</v>
      </c>
      <c r="C293" s="146" t="s">
        <v>379</v>
      </c>
      <c r="D293" s="18">
        <v>140440001406</v>
      </c>
      <c r="E293" s="147" t="s">
        <v>506</v>
      </c>
      <c r="F293" s="146" t="s">
        <v>453</v>
      </c>
      <c r="G293" s="147" t="s">
        <v>521</v>
      </c>
      <c r="H293" s="20">
        <v>102</v>
      </c>
      <c r="I293" s="4">
        <v>92</v>
      </c>
      <c r="J293" s="129">
        <v>9.3840000000000003</v>
      </c>
      <c r="K293" s="121">
        <v>319056</v>
      </c>
      <c r="L293" s="36">
        <v>9.3840000000000003</v>
      </c>
      <c r="M293" s="4">
        <v>92</v>
      </c>
    </row>
    <row r="294" spans="1:13" ht="37.5">
      <c r="A294" s="146">
        <v>32</v>
      </c>
      <c r="B294" s="146" t="s">
        <v>472</v>
      </c>
      <c r="C294" s="146" t="s">
        <v>379</v>
      </c>
      <c r="D294" s="18">
        <v>140440001406</v>
      </c>
      <c r="E294" s="147" t="s">
        <v>507</v>
      </c>
      <c r="F294" s="146" t="s">
        <v>453</v>
      </c>
      <c r="G294" s="147" t="s">
        <v>521</v>
      </c>
      <c r="H294" s="20">
        <v>52</v>
      </c>
      <c r="I294" s="4">
        <v>87.26</v>
      </c>
      <c r="J294" s="129">
        <v>4.5380000000000003</v>
      </c>
      <c r="K294" s="121">
        <v>154292</v>
      </c>
      <c r="L294" s="36">
        <v>4.5380000000000003</v>
      </c>
      <c r="M294" s="4">
        <v>87.26</v>
      </c>
    </row>
    <row r="295" spans="1:13" ht="37.5">
      <c r="A295" s="146">
        <v>33</v>
      </c>
      <c r="B295" s="146" t="s">
        <v>472</v>
      </c>
      <c r="C295" s="146" t="s">
        <v>379</v>
      </c>
      <c r="D295" s="18">
        <v>140440001406</v>
      </c>
      <c r="E295" s="146" t="s">
        <v>452</v>
      </c>
      <c r="F295" s="146" t="s">
        <v>382</v>
      </c>
      <c r="G295" s="147" t="s">
        <v>537</v>
      </c>
      <c r="H295" s="20">
        <v>66.8</v>
      </c>
      <c r="I295" s="4">
        <v>158</v>
      </c>
      <c r="J295" s="129">
        <v>10.54</v>
      </c>
      <c r="K295" s="121">
        <v>421600</v>
      </c>
      <c r="L295" s="36">
        <v>10.54</v>
      </c>
      <c r="M295" s="4">
        <v>158</v>
      </c>
    </row>
    <row r="296" spans="1:13" ht="37.5">
      <c r="A296" s="146">
        <v>34</v>
      </c>
      <c r="B296" s="146" t="s">
        <v>472</v>
      </c>
      <c r="C296" s="146" t="s">
        <v>379</v>
      </c>
      <c r="D296" s="18">
        <v>140440001406</v>
      </c>
      <c r="E296" s="146" t="s">
        <v>457</v>
      </c>
      <c r="F296" s="146" t="s">
        <v>382</v>
      </c>
      <c r="G296" s="147" t="s">
        <v>537</v>
      </c>
      <c r="H296" s="20">
        <v>50</v>
      </c>
      <c r="I296" s="4">
        <v>182</v>
      </c>
      <c r="J296" s="121">
        <v>9.1</v>
      </c>
      <c r="K296" s="121">
        <v>364000</v>
      </c>
      <c r="L296" s="4">
        <v>9.1</v>
      </c>
      <c r="M296" s="4">
        <v>182</v>
      </c>
    </row>
    <row r="297" spans="1:13" ht="37.5">
      <c r="A297" s="146">
        <v>35</v>
      </c>
      <c r="B297" s="146" t="s">
        <v>472</v>
      </c>
      <c r="C297" s="146" t="s">
        <v>379</v>
      </c>
      <c r="D297" s="18">
        <v>140440001406</v>
      </c>
      <c r="E297" s="146" t="s">
        <v>451</v>
      </c>
      <c r="F297" s="146" t="s">
        <v>382</v>
      </c>
      <c r="G297" s="147" t="s">
        <v>537</v>
      </c>
      <c r="H297" s="20">
        <v>25</v>
      </c>
      <c r="I297" s="4">
        <v>217</v>
      </c>
      <c r="J297" s="129">
        <v>5.4249999999999998</v>
      </c>
      <c r="K297" s="121">
        <v>217000</v>
      </c>
      <c r="L297" s="36">
        <v>5.4249999999999998</v>
      </c>
      <c r="M297" s="4">
        <v>217</v>
      </c>
    </row>
    <row r="298" spans="1:13" ht="56.25">
      <c r="A298" s="146">
        <v>36</v>
      </c>
      <c r="B298" s="146" t="s">
        <v>472</v>
      </c>
      <c r="C298" s="146" t="s">
        <v>379</v>
      </c>
      <c r="D298" s="18">
        <v>140440001406</v>
      </c>
      <c r="E298" s="147" t="s">
        <v>500</v>
      </c>
      <c r="F298" s="146" t="s">
        <v>382</v>
      </c>
      <c r="G298" s="147" t="s">
        <v>537</v>
      </c>
      <c r="H298" s="20">
        <v>25</v>
      </c>
      <c r="I298" s="4">
        <v>70</v>
      </c>
      <c r="J298" s="121">
        <v>1.75</v>
      </c>
      <c r="K298" s="121">
        <v>70000</v>
      </c>
      <c r="L298" s="4">
        <v>1.75</v>
      </c>
      <c r="M298" s="4">
        <v>70</v>
      </c>
    </row>
    <row r="299" spans="1:13" ht="56.25">
      <c r="A299" s="146">
        <v>37</v>
      </c>
      <c r="B299" s="146" t="s">
        <v>472</v>
      </c>
      <c r="C299" s="146" t="s">
        <v>379</v>
      </c>
      <c r="D299" s="18">
        <v>140440001406</v>
      </c>
      <c r="E299" s="147" t="s">
        <v>506</v>
      </c>
      <c r="F299" s="146" t="s">
        <v>382</v>
      </c>
      <c r="G299" s="147" t="s">
        <v>537</v>
      </c>
      <c r="H299" s="20">
        <v>25</v>
      </c>
      <c r="I299" s="4">
        <v>40</v>
      </c>
      <c r="J299" s="121">
        <v>1</v>
      </c>
      <c r="K299" s="121">
        <v>40000</v>
      </c>
      <c r="L299" s="4">
        <v>1</v>
      </c>
      <c r="M299" s="4">
        <v>40</v>
      </c>
    </row>
    <row r="300" spans="1:13" ht="37.5">
      <c r="A300" s="146">
        <v>38</v>
      </c>
      <c r="B300" s="146" t="s">
        <v>472</v>
      </c>
      <c r="C300" s="146" t="s">
        <v>379</v>
      </c>
      <c r="D300" s="18">
        <v>140440001406</v>
      </c>
      <c r="E300" s="147" t="s">
        <v>507</v>
      </c>
      <c r="F300" s="146" t="s">
        <v>382</v>
      </c>
      <c r="G300" s="147" t="s">
        <v>537</v>
      </c>
      <c r="H300" s="20">
        <v>20</v>
      </c>
      <c r="I300" s="4">
        <v>123</v>
      </c>
      <c r="J300" s="121">
        <v>2.46</v>
      </c>
      <c r="K300" s="121">
        <v>98400</v>
      </c>
      <c r="L300" s="4">
        <v>2.46</v>
      </c>
      <c r="M300" s="4">
        <v>123</v>
      </c>
    </row>
    <row r="301" spans="1:13" ht="37.5">
      <c r="A301" s="146">
        <v>39</v>
      </c>
      <c r="B301" s="146" t="s">
        <v>472</v>
      </c>
      <c r="C301" s="146" t="s">
        <v>379</v>
      </c>
      <c r="D301" s="18">
        <v>140440001406</v>
      </c>
      <c r="E301" s="146" t="s">
        <v>457</v>
      </c>
      <c r="F301" s="146" t="s">
        <v>384</v>
      </c>
      <c r="G301" s="147" t="s">
        <v>537</v>
      </c>
      <c r="H301" s="20">
        <v>60</v>
      </c>
      <c r="I301" s="4">
        <v>182</v>
      </c>
      <c r="J301" s="121">
        <v>10.92</v>
      </c>
      <c r="K301" s="121">
        <v>1528800</v>
      </c>
      <c r="L301" s="4">
        <v>10.92</v>
      </c>
      <c r="M301" s="4">
        <v>182</v>
      </c>
    </row>
    <row r="302" spans="1:13" ht="37.5">
      <c r="A302" s="146">
        <v>40</v>
      </c>
      <c r="B302" s="146" t="s">
        <v>472</v>
      </c>
      <c r="C302" s="146" t="s">
        <v>379</v>
      </c>
      <c r="D302" s="18">
        <v>140440001406</v>
      </c>
      <c r="E302" s="146" t="s">
        <v>451</v>
      </c>
      <c r="F302" s="146" t="s">
        <v>384</v>
      </c>
      <c r="G302" s="147" t="s">
        <v>537</v>
      </c>
      <c r="H302" s="20">
        <v>30</v>
      </c>
      <c r="I302" s="4">
        <v>166</v>
      </c>
      <c r="J302" s="121">
        <v>4.9800000000000004</v>
      </c>
      <c r="K302" s="121">
        <v>697200</v>
      </c>
      <c r="L302" s="4">
        <v>4.9800000000000004</v>
      </c>
      <c r="M302" s="4">
        <v>166</v>
      </c>
    </row>
    <row r="303" spans="1:13" ht="56.25">
      <c r="A303" s="146">
        <v>41</v>
      </c>
      <c r="B303" s="146" t="s">
        <v>472</v>
      </c>
      <c r="C303" s="146" t="s">
        <v>379</v>
      </c>
      <c r="D303" s="18">
        <v>140440001406</v>
      </c>
      <c r="E303" s="147" t="s">
        <v>500</v>
      </c>
      <c r="F303" s="146" t="s">
        <v>384</v>
      </c>
      <c r="G303" s="147" t="s">
        <v>537</v>
      </c>
      <c r="H303" s="20">
        <v>30</v>
      </c>
      <c r="I303" s="4">
        <v>70</v>
      </c>
      <c r="J303" s="121">
        <v>2.1</v>
      </c>
      <c r="K303" s="121">
        <v>294000</v>
      </c>
      <c r="L303" s="4">
        <v>2.1</v>
      </c>
      <c r="M303" s="4">
        <v>70</v>
      </c>
    </row>
    <row r="304" spans="1:13" ht="18.75">
      <c r="A304" s="146">
        <v>42</v>
      </c>
      <c r="B304" s="146" t="s">
        <v>472</v>
      </c>
      <c r="C304" s="146" t="s">
        <v>379</v>
      </c>
      <c r="D304" s="18">
        <v>140440001406</v>
      </c>
      <c r="E304" s="146" t="s">
        <v>457</v>
      </c>
      <c r="F304" s="146" t="s">
        <v>385</v>
      </c>
      <c r="G304" s="147" t="s">
        <v>386</v>
      </c>
      <c r="H304" s="20">
        <v>600</v>
      </c>
      <c r="I304" s="4">
        <v>84</v>
      </c>
      <c r="J304" s="121">
        <v>50</v>
      </c>
      <c r="K304" s="121">
        <v>935000</v>
      </c>
      <c r="L304" s="4">
        <v>50</v>
      </c>
      <c r="M304" s="4">
        <v>84</v>
      </c>
    </row>
    <row r="305" spans="1:13" ht="18.75">
      <c r="A305" s="146">
        <v>43</v>
      </c>
      <c r="B305" s="146" t="s">
        <v>472</v>
      </c>
      <c r="C305" s="146" t="s">
        <v>387</v>
      </c>
      <c r="D305" s="18">
        <v>20540006931</v>
      </c>
      <c r="E305" s="146" t="s">
        <v>451</v>
      </c>
      <c r="F305" s="146" t="s">
        <v>453</v>
      </c>
      <c r="G305" s="147" t="s">
        <v>521</v>
      </c>
      <c r="H305" s="20">
        <v>44</v>
      </c>
      <c r="I305" s="4">
        <v>833</v>
      </c>
      <c r="J305" s="121">
        <v>36.65</v>
      </c>
      <c r="K305" s="121">
        <v>1246100</v>
      </c>
      <c r="L305" s="4">
        <v>36.65</v>
      </c>
      <c r="M305" s="4">
        <v>833</v>
      </c>
    </row>
    <row r="306" spans="1:13" ht="56.25">
      <c r="A306" s="146">
        <v>44</v>
      </c>
      <c r="B306" s="146" t="s">
        <v>472</v>
      </c>
      <c r="C306" s="146" t="s">
        <v>387</v>
      </c>
      <c r="D306" s="18">
        <v>20540006931</v>
      </c>
      <c r="E306" s="147" t="s">
        <v>508</v>
      </c>
      <c r="F306" s="146" t="s">
        <v>453</v>
      </c>
      <c r="G306" s="147" t="s">
        <v>521</v>
      </c>
      <c r="H306" s="20">
        <v>44</v>
      </c>
      <c r="I306" s="4">
        <v>1030</v>
      </c>
      <c r="J306" s="121">
        <v>45.35</v>
      </c>
      <c r="K306" s="121">
        <v>1541900</v>
      </c>
      <c r="L306" s="4">
        <v>45.35</v>
      </c>
      <c r="M306" s="4">
        <v>1030</v>
      </c>
    </row>
    <row r="307" spans="1:13" ht="18.75">
      <c r="A307" s="146">
        <v>45</v>
      </c>
      <c r="B307" s="146" t="s">
        <v>472</v>
      </c>
      <c r="C307" s="146" t="s">
        <v>388</v>
      </c>
      <c r="D307" s="18">
        <v>31140005130</v>
      </c>
      <c r="E307" s="146" t="s">
        <v>457</v>
      </c>
      <c r="F307" s="146" t="s">
        <v>453</v>
      </c>
      <c r="G307" s="147" t="s">
        <v>521</v>
      </c>
      <c r="H307" s="20">
        <v>58</v>
      </c>
      <c r="I307" s="4">
        <v>301</v>
      </c>
      <c r="J307" s="121">
        <v>17.45</v>
      </c>
      <c r="K307" s="121">
        <v>593300</v>
      </c>
      <c r="L307" s="4">
        <v>17.45</v>
      </c>
      <c r="M307" s="4">
        <v>301</v>
      </c>
    </row>
    <row r="308" spans="1:13" ht="18.75">
      <c r="A308" s="146">
        <v>46</v>
      </c>
      <c r="B308" s="146" t="s">
        <v>472</v>
      </c>
      <c r="C308" s="146" t="s">
        <v>388</v>
      </c>
      <c r="D308" s="18">
        <v>31140005130</v>
      </c>
      <c r="E308" s="146" t="s">
        <v>483</v>
      </c>
      <c r="F308" s="146" t="s">
        <v>453</v>
      </c>
      <c r="G308" s="147" t="s">
        <v>521</v>
      </c>
      <c r="H308" s="20">
        <v>175</v>
      </c>
      <c r="I308" s="4">
        <v>50</v>
      </c>
      <c r="J308" s="121">
        <v>8.75</v>
      </c>
      <c r="K308" s="121">
        <v>297500</v>
      </c>
      <c r="L308" s="4">
        <v>8.75</v>
      </c>
      <c r="M308" s="4">
        <v>50</v>
      </c>
    </row>
    <row r="309" spans="1:13" ht="18.75">
      <c r="A309" s="146">
        <v>47</v>
      </c>
      <c r="B309" s="146" t="s">
        <v>472</v>
      </c>
      <c r="C309" s="146" t="s">
        <v>388</v>
      </c>
      <c r="D309" s="18">
        <v>31140005130</v>
      </c>
      <c r="E309" s="146" t="s">
        <v>72</v>
      </c>
      <c r="F309" s="146" t="s">
        <v>453</v>
      </c>
      <c r="G309" s="147" t="s">
        <v>521</v>
      </c>
      <c r="H309" s="20">
        <v>58</v>
      </c>
      <c r="I309" s="4">
        <v>115</v>
      </c>
      <c r="J309" s="121">
        <v>6.67</v>
      </c>
      <c r="K309" s="121">
        <v>226780</v>
      </c>
      <c r="L309" s="4">
        <v>6.67</v>
      </c>
      <c r="M309" s="4">
        <v>115</v>
      </c>
    </row>
    <row r="310" spans="1:13" ht="18.75">
      <c r="A310" s="189" t="s">
        <v>444</v>
      </c>
      <c r="B310" s="199"/>
      <c r="C310" s="199"/>
      <c r="D310" s="199"/>
      <c r="E310" s="199"/>
      <c r="F310" s="199"/>
      <c r="G310" s="199"/>
      <c r="H310" s="199"/>
      <c r="I310" s="199"/>
      <c r="J310" s="199"/>
      <c r="K310" s="199"/>
      <c r="L310" s="199"/>
      <c r="M310" s="200"/>
    </row>
    <row r="311" spans="1:13" ht="18.75">
      <c r="A311" s="175" t="s">
        <v>445</v>
      </c>
      <c r="B311" s="176"/>
      <c r="C311" s="176"/>
      <c r="D311" s="176"/>
      <c r="E311" s="176"/>
      <c r="F311" s="176"/>
      <c r="G311" s="176"/>
      <c r="H311" s="176"/>
      <c r="I311" s="176"/>
      <c r="J311" s="176"/>
      <c r="K311" s="176"/>
      <c r="L311" s="176"/>
      <c r="M311" s="177"/>
    </row>
    <row r="312" spans="1:13" ht="56.25">
      <c r="A312" s="23">
        <v>48</v>
      </c>
      <c r="B312" s="146" t="s">
        <v>472</v>
      </c>
      <c r="C312" s="146" t="s">
        <v>370</v>
      </c>
      <c r="D312" s="18">
        <v>20240007562</v>
      </c>
      <c r="E312" s="147" t="s">
        <v>500</v>
      </c>
      <c r="F312" s="146" t="s">
        <v>390</v>
      </c>
      <c r="G312" s="147" t="s">
        <v>538</v>
      </c>
      <c r="H312" s="20">
        <v>58</v>
      </c>
      <c r="I312" s="20">
        <v>1250</v>
      </c>
      <c r="J312" s="137">
        <v>72.5</v>
      </c>
      <c r="K312" s="121">
        <v>2936250</v>
      </c>
      <c r="L312" s="20">
        <v>72.5</v>
      </c>
      <c r="M312" s="20">
        <v>1250</v>
      </c>
    </row>
    <row r="313" spans="1:13" ht="37.5">
      <c r="A313" s="146">
        <v>49</v>
      </c>
      <c r="B313" s="146" t="s">
        <v>472</v>
      </c>
      <c r="C313" s="146" t="s">
        <v>370</v>
      </c>
      <c r="D313" s="18">
        <v>20240007562</v>
      </c>
      <c r="E313" s="147" t="s">
        <v>501</v>
      </c>
      <c r="F313" s="146" t="s">
        <v>390</v>
      </c>
      <c r="G313" s="147" t="s">
        <v>538</v>
      </c>
      <c r="H313" s="20">
        <v>58</v>
      </c>
      <c r="I313" s="4">
        <v>940</v>
      </c>
      <c r="J313" s="121">
        <v>54.5</v>
      </c>
      <c r="K313" s="121">
        <v>2207250</v>
      </c>
      <c r="L313" s="4">
        <v>54.5</v>
      </c>
      <c r="M313" s="4">
        <v>940</v>
      </c>
    </row>
    <row r="314" spans="1:13" ht="18.75">
      <c r="A314" s="146">
        <v>50</v>
      </c>
      <c r="B314" s="146" t="s">
        <v>472</v>
      </c>
      <c r="C314" s="146" t="s">
        <v>392</v>
      </c>
      <c r="D314" s="18">
        <v>911240000138</v>
      </c>
      <c r="E314" s="147" t="s">
        <v>448</v>
      </c>
      <c r="F314" s="146" t="s">
        <v>227</v>
      </c>
      <c r="G314" s="147" t="s">
        <v>539</v>
      </c>
      <c r="H314" s="108">
        <v>0.18</v>
      </c>
      <c r="I314" s="109">
        <v>111.1</v>
      </c>
      <c r="J314" s="137">
        <v>20</v>
      </c>
      <c r="K314" s="121">
        <v>35000</v>
      </c>
      <c r="L314" s="20">
        <v>20</v>
      </c>
      <c r="M314" s="109">
        <v>111.1</v>
      </c>
    </row>
    <row r="315" spans="1:13" ht="18.75">
      <c r="A315" s="146">
        <v>51</v>
      </c>
      <c r="B315" s="146" t="s">
        <v>472</v>
      </c>
      <c r="C315" s="146" t="s">
        <v>392</v>
      </c>
      <c r="D315" s="18">
        <v>911240000138</v>
      </c>
      <c r="E315" s="147" t="s">
        <v>448</v>
      </c>
      <c r="F315" s="146" t="s">
        <v>394</v>
      </c>
      <c r="G315" s="147" t="s">
        <v>539</v>
      </c>
      <c r="H315" s="109">
        <v>0.1</v>
      </c>
      <c r="I315" s="20">
        <v>50</v>
      </c>
      <c r="J315" s="137">
        <v>5</v>
      </c>
      <c r="K315" s="121">
        <v>8065</v>
      </c>
      <c r="L315" s="20">
        <v>5</v>
      </c>
      <c r="M315" s="20">
        <v>50</v>
      </c>
    </row>
    <row r="316" spans="1:13" ht="18.75">
      <c r="A316" s="146">
        <v>52</v>
      </c>
      <c r="B316" s="146" t="s">
        <v>472</v>
      </c>
      <c r="C316" s="146" t="s">
        <v>392</v>
      </c>
      <c r="D316" s="18">
        <v>911240000138</v>
      </c>
      <c r="E316" s="147" t="s">
        <v>451</v>
      </c>
      <c r="F316" s="146" t="s">
        <v>226</v>
      </c>
      <c r="G316" s="147" t="s">
        <v>539</v>
      </c>
      <c r="H316" s="109">
        <v>0.60199999999999998</v>
      </c>
      <c r="I316" s="20">
        <v>133</v>
      </c>
      <c r="J316" s="137">
        <v>80</v>
      </c>
      <c r="K316" s="121">
        <v>125200</v>
      </c>
      <c r="L316" s="20">
        <v>80</v>
      </c>
      <c r="M316" s="20">
        <v>133</v>
      </c>
    </row>
    <row r="317" spans="1:13" ht="18.75">
      <c r="A317" s="23">
        <v>53</v>
      </c>
      <c r="B317" s="146" t="s">
        <v>472</v>
      </c>
      <c r="C317" s="146" t="s">
        <v>388</v>
      </c>
      <c r="D317" s="18">
        <v>31140005130</v>
      </c>
      <c r="E317" s="147" t="s">
        <v>457</v>
      </c>
      <c r="F317" s="146" t="s">
        <v>260</v>
      </c>
      <c r="G317" s="147" t="s">
        <v>539</v>
      </c>
      <c r="H317" s="109">
        <v>1.0640000000000001</v>
      </c>
      <c r="I317" s="20">
        <v>301</v>
      </c>
      <c r="J317" s="137">
        <v>320</v>
      </c>
      <c r="K317" s="121">
        <v>528000</v>
      </c>
      <c r="L317" s="20">
        <v>320</v>
      </c>
      <c r="M317" s="20">
        <v>301</v>
      </c>
    </row>
    <row r="318" spans="1:13" ht="18.75">
      <c r="A318" s="23">
        <v>54</v>
      </c>
      <c r="B318" s="146" t="s">
        <v>472</v>
      </c>
      <c r="C318" s="146" t="s">
        <v>388</v>
      </c>
      <c r="D318" s="18">
        <v>31140005130</v>
      </c>
      <c r="E318" s="147" t="s">
        <v>457</v>
      </c>
      <c r="F318" s="147" t="s">
        <v>426</v>
      </c>
      <c r="G318" s="147" t="s">
        <v>539</v>
      </c>
      <c r="H318" s="109">
        <v>0.2</v>
      </c>
      <c r="I318" s="20">
        <v>301</v>
      </c>
      <c r="J318" s="137">
        <v>60</v>
      </c>
      <c r="K318" s="121">
        <v>80910</v>
      </c>
      <c r="L318" s="20">
        <v>60</v>
      </c>
      <c r="M318" s="20">
        <v>301</v>
      </c>
    </row>
    <row r="319" spans="1:13" ht="18.75">
      <c r="A319" s="23">
        <v>55</v>
      </c>
      <c r="B319" s="146" t="s">
        <v>472</v>
      </c>
      <c r="C319" s="146" t="s">
        <v>388</v>
      </c>
      <c r="D319" s="18">
        <v>31140005130</v>
      </c>
      <c r="E319" s="147" t="s">
        <v>72</v>
      </c>
      <c r="F319" s="147" t="s">
        <v>426</v>
      </c>
      <c r="G319" s="147" t="s">
        <v>539</v>
      </c>
      <c r="H319" s="109">
        <v>1.044</v>
      </c>
      <c r="I319" s="20">
        <v>115</v>
      </c>
      <c r="J319" s="137">
        <v>120</v>
      </c>
      <c r="K319" s="121">
        <v>171840</v>
      </c>
      <c r="L319" s="20">
        <v>120</v>
      </c>
      <c r="M319" s="20">
        <v>115</v>
      </c>
    </row>
    <row r="320" spans="1:13" ht="18.75">
      <c r="A320" s="23">
        <v>56</v>
      </c>
      <c r="B320" s="146" t="s">
        <v>472</v>
      </c>
      <c r="C320" s="146" t="s">
        <v>388</v>
      </c>
      <c r="D320" s="18">
        <v>31140005130</v>
      </c>
      <c r="E320" s="147" t="s">
        <v>457</v>
      </c>
      <c r="F320" s="147" t="s">
        <v>231</v>
      </c>
      <c r="G320" s="147" t="s">
        <v>539</v>
      </c>
      <c r="H320" s="109">
        <v>1.0640000000000001</v>
      </c>
      <c r="I320" s="20">
        <v>301</v>
      </c>
      <c r="J320" s="137">
        <v>320</v>
      </c>
      <c r="K320" s="121">
        <v>431360</v>
      </c>
      <c r="L320" s="20">
        <v>320</v>
      </c>
      <c r="M320" s="20">
        <v>301</v>
      </c>
    </row>
    <row r="321" spans="1:14" ht="18.75">
      <c r="A321" s="23">
        <v>57</v>
      </c>
      <c r="B321" s="146" t="s">
        <v>472</v>
      </c>
      <c r="C321" s="146" t="s">
        <v>388</v>
      </c>
      <c r="D321" s="18">
        <v>31140005130</v>
      </c>
      <c r="E321" s="147" t="s">
        <v>457</v>
      </c>
      <c r="F321" s="110" t="s">
        <v>232</v>
      </c>
      <c r="G321" s="147" t="s">
        <v>539</v>
      </c>
      <c r="H321" s="109">
        <v>0.69799999999999995</v>
      </c>
      <c r="I321" s="20">
        <v>301</v>
      </c>
      <c r="J321" s="137">
        <v>210</v>
      </c>
      <c r="K321" s="121">
        <v>347340</v>
      </c>
      <c r="L321" s="20">
        <v>210</v>
      </c>
      <c r="M321" s="20">
        <v>301</v>
      </c>
    </row>
    <row r="322" spans="1:14" ht="18.75">
      <c r="A322" s="23">
        <v>58</v>
      </c>
      <c r="B322" s="146" t="s">
        <v>472</v>
      </c>
      <c r="C322" s="146" t="s">
        <v>388</v>
      </c>
      <c r="D322" s="18">
        <v>31140005130</v>
      </c>
      <c r="E322" s="147" t="s">
        <v>72</v>
      </c>
      <c r="F322" s="146" t="s">
        <v>229</v>
      </c>
      <c r="G322" s="147" t="s">
        <v>539</v>
      </c>
      <c r="H322" s="109">
        <v>1.044</v>
      </c>
      <c r="I322" s="20">
        <v>115</v>
      </c>
      <c r="J322" s="137">
        <v>120</v>
      </c>
      <c r="K322" s="121">
        <v>210000</v>
      </c>
      <c r="L322" s="20">
        <v>120</v>
      </c>
      <c r="M322" s="20">
        <v>115</v>
      </c>
    </row>
    <row r="323" spans="1:14" ht="75">
      <c r="A323" s="23">
        <v>59</v>
      </c>
      <c r="B323" s="146" t="s">
        <v>472</v>
      </c>
      <c r="C323" s="146" t="s">
        <v>388</v>
      </c>
      <c r="D323" s="18">
        <v>31140005130</v>
      </c>
      <c r="E323" s="147" t="s">
        <v>457</v>
      </c>
      <c r="F323" s="147" t="s">
        <v>518</v>
      </c>
      <c r="G323" s="147" t="s">
        <v>540</v>
      </c>
      <c r="H323" s="20">
        <v>129</v>
      </c>
      <c r="I323" s="20">
        <v>301</v>
      </c>
      <c r="J323" s="137">
        <v>38.82</v>
      </c>
      <c r="K323" s="121">
        <v>2135100</v>
      </c>
      <c r="L323" s="20">
        <v>38.82</v>
      </c>
      <c r="M323" s="20">
        <v>301</v>
      </c>
    </row>
    <row r="324" spans="1:14" ht="75">
      <c r="A324" s="23">
        <v>60</v>
      </c>
      <c r="B324" s="146" t="s">
        <v>472</v>
      </c>
      <c r="C324" s="146" t="s">
        <v>388</v>
      </c>
      <c r="D324" s="18">
        <v>31140005130</v>
      </c>
      <c r="E324" s="147" t="s">
        <v>483</v>
      </c>
      <c r="F324" s="147" t="s">
        <v>518</v>
      </c>
      <c r="G324" s="147" t="s">
        <v>540</v>
      </c>
      <c r="H324" s="20">
        <v>145</v>
      </c>
      <c r="I324" s="20">
        <v>50</v>
      </c>
      <c r="J324" s="137">
        <v>7.25</v>
      </c>
      <c r="K324" s="121">
        <v>398750</v>
      </c>
      <c r="L324" s="20">
        <v>7.25</v>
      </c>
      <c r="M324" s="20">
        <v>50</v>
      </c>
    </row>
    <row r="325" spans="1:14" ht="75">
      <c r="A325" s="23">
        <v>61</v>
      </c>
      <c r="B325" s="146" t="s">
        <v>472</v>
      </c>
      <c r="C325" s="146" t="s">
        <v>388</v>
      </c>
      <c r="D325" s="18">
        <v>31140005130</v>
      </c>
      <c r="E325" s="147" t="s">
        <v>72</v>
      </c>
      <c r="F325" s="147" t="s">
        <v>518</v>
      </c>
      <c r="G325" s="147" t="s">
        <v>540</v>
      </c>
      <c r="H325" s="20">
        <v>40</v>
      </c>
      <c r="I325" s="20">
        <v>115</v>
      </c>
      <c r="J325" s="137">
        <v>4.5999999999999996</v>
      </c>
      <c r="K325" s="121">
        <v>253000</v>
      </c>
      <c r="L325" s="20">
        <v>4.5999999999999996</v>
      </c>
      <c r="M325" s="20">
        <v>115</v>
      </c>
    </row>
    <row r="326" spans="1:14" ht="37.5">
      <c r="A326" s="23">
        <v>62</v>
      </c>
      <c r="B326" s="146" t="s">
        <v>472</v>
      </c>
      <c r="C326" s="146" t="s">
        <v>397</v>
      </c>
      <c r="D326" s="18">
        <v>100440003247</v>
      </c>
      <c r="E326" s="147" t="s">
        <v>456</v>
      </c>
      <c r="F326" s="147" t="s">
        <v>398</v>
      </c>
      <c r="G326" s="147" t="s">
        <v>541</v>
      </c>
      <c r="H326" s="20">
        <v>94</v>
      </c>
      <c r="I326" s="20">
        <v>6694</v>
      </c>
      <c r="J326" s="137">
        <v>629.20000000000005</v>
      </c>
      <c r="K326" s="121">
        <v>34359372.469999999</v>
      </c>
      <c r="L326" s="20">
        <v>629.20000000000005</v>
      </c>
      <c r="M326" s="20">
        <v>6694</v>
      </c>
    </row>
    <row r="327" spans="1:14" ht="37.5">
      <c r="A327" s="23">
        <v>63</v>
      </c>
      <c r="B327" s="146" t="s">
        <v>472</v>
      </c>
      <c r="C327" s="146" t="s">
        <v>397</v>
      </c>
      <c r="D327" s="18">
        <v>100440003247</v>
      </c>
      <c r="E327" s="147" t="s">
        <v>72</v>
      </c>
      <c r="F327" s="147" t="s">
        <v>398</v>
      </c>
      <c r="G327" s="147" t="s">
        <v>541</v>
      </c>
      <c r="H327" s="20">
        <v>50</v>
      </c>
      <c r="I327" s="20">
        <v>818</v>
      </c>
      <c r="J327" s="137">
        <v>40.9</v>
      </c>
      <c r="K327" s="121">
        <v>2233468.42</v>
      </c>
      <c r="L327" s="20">
        <v>40.9</v>
      </c>
      <c r="M327" s="20">
        <v>818</v>
      </c>
    </row>
    <row r="328" spans="1:14" ht="37.5">
      <c r="A328" s="23">
        <v>64</v>
      </c>
      <c r="B328" s="146" t="s">
        <v>472</v>
      </c>
      <c r="C328" s="146" t="s">
        <v>400</v>
      </c>
      <c r="D328" s="18">
        <v>50140001783</v>
      </c>
      <c r="E328" s="147" t="s">
        <v>448</v>
      </c>
      <c r="F328" s="147" t="s">
        <v>401</v>
      </c>
      <c r="G328" s="147" t="s">
        <v>538</v>
      </c>
      <c r="H328" s="20">
        <v>3.2</v>
      </c>
      <c r="I328" s="20">
        <v>2500</v>
      </c>
      <c r="J328" s="137">
        <v>8</v>
      </c>
      <c r="K328" s="121">
        <v>340000</v>
      </c>
      <c r="L328" s="20">
        <v>8</v>
      </c>
      <c r="M328" s="20">
        <v>2500</v>
      </c>
    </row>
    <row r="329" spans="1:14" ht="20.25">
      <c r="A329" s="248" t="s">
        <v>455</v>
      </c>
      <c r="B329" s="249"/>
      <c r="C329" s="249"/>
      <c r="D329" s="249"/>
      <c r="E329" s="249"/>
      <c r="F329" s="249"/>
      <c r="G329" s="249"/>
      <c r="H329" s="250"/>
      <c r="I329" s="100">
        <f>I328+I327+I326+I325+I324+I323+I322+I321+I320+I319+I318+I317+I316+I315+I314+I313+I312+I309+I308+I307+I306+I305+I304+I303+I302+I301+I300+I299+I298+I297+I296+I295+I294+I293+I292+I291+I290+I289+I288+I287+I286+I285+I284+I283+I282+I281+I280+I279+I278+I277+I276+I275+I274+I273+I272+I271+I270+I269+I268+I267+I266+I265+I264+I263</f>
        <v>54570.16</v>
      </c>
      <c r="J329" s="100">
        <f>J328+J327+J326+J325+J324+J323+J322+J321+J320+J319+J318+J317+J316+J315+J314+J313+J312+J309+J308+J307+J306+J305+J304+J303+J302+J301+J300+J299+J298+J297+J296+J295+J294+J293+J292+J291+J290+J289+J288+J287+J286+J285+J284+J283+J282+J281+J280+J279+J278+J277+J276+J275+J274+J273+J272+J271+J270+J269+J268+J267+J266+J265+J264+J263</f>
        <v>4367.7150000000011</v>
      </c>
      <c r="K329" s="111">
        <f>K328+K327+K326+K325+K324+K323+K322+K321+K320+K319+K318+K317+K316+K315+K314+K313+K312+K309+K308+K307+K306+K305+K304+K303+K302+K301+K300+K299+K298+K297+K296+K295+K294+K293+K292+K291+K290+K289+K288+K287+K286+K285+K284+K283+K282+K281+K280+K279+K278+K277+K276+K275+K274+K273+K272+K271+K270+K269+K268+K267+K266+K265+K264+K263</f>
        <v>172171799.88999999</v>
      </c>
      <c r="L329" s="100">
        <f>L328+L327+L326+L325+L324+L323+L322+L321+L320+L319+L318+L317+L316+L315+L314+L313+L312+L309+L308+L307+L306+L305+L304+L303+L302+L301+L300+L299+L298+L297+L296+L295+L294+L293+L292+L291+L290+L289+L288+L287+L286+L285+L284+L283+L282+L281+L280+L279+L278+L277+L276+L275+L274+L273+L272+L271+L270+L269+L268+L267+L266+L265+L264+L263</f>
        <v>4367.7150000000011</v>
      </c>
      <c r="M329" s="100">
        <f>M328+M327+M326+M325+M324+M323+M322+M321+M320+M319+M318+M317+M316+M315+M314+M313+M312+M309+M308+M307+M306+M305+M304+M303+M302+M301+M300+M299+M298+M297+M296+M295+M294+M293+M292+M291+M290+M289+M288+M287+M286+M285+M284+M283+M282+M281+M280+M279+M278+M277+M276+M275+M274+M273+M272+M271+M270+M269+M268+M267+M266+M265+M264+M263</f>
        <v>54570.16</v>
      </c>
    </row>
    <row r="330" spans="1:14" ht="18.75">
      <c r="A330" s="245" t="s">
        <v>443</v>
      </c>
      <c r="B330" s="246"/>
      <c r="C330" s="246"/>
      <c r="D330" s="246"/>
      <c r="E330" s="246"/>
      <c r="F330" s="246"/>
      <c r="G330" s="246"/>
      <c r="H330" s="246"/>
      <c r="I330" s="246"/>
      <c r="J330" s="246"/>
      <c r="K330" s="246"/>
      <c r="L330" s="246"/>
      <c r="M330" s="247"/>
    </row>
    <row r="331" spans="1:14" ht="18.75">
      <c r="A331" s="208" t="s">
        <v>445</v>
      </c>
      <c r="B331" s="209"/>
      <c r="C331" s="209"/>
      <c r="D331" s="209"/>
      <c r="E331" s="209"/>
      <c r="F331" s="209"/>
      <c r="G331" s="209"/>
      <c r="H331" s="209"/>
      <c r="I331" s="209"/>
      <c r="J331" s="209"/>
      <c r="K331" s="209"/>
      <c r="L331" s="209"/>
      <c r="M331" s="210"/>
    </row>
    <row r="332" spans="1:14" ht="18.75">
      <c r="A332" s="166">
        <v>1</v>
      </c>
      <c r="B332" s="166" t="s">
        <v>473</v>
      </c>
      <c r="C332" s="61" t="s">
        <v>136</v>
      </c>
      <c r="D332" s="71">
        <v>990640013146</v>
      </c>
      <c r="E332" s="166" t="s">
        <v>448</v>
      </c>
      <c r="F332" s="61" t="s">
        <v>453</v>
      </c>
      <c r="G332" s="166" t="s">
        <v>529</v>
      </c>
      <c r="H332" s="59">
        <v>58</v>
      </c>
      <c r="I332" s="50">
        <v>1724.14</v>
      </c>
      <c r="J332" s="60">
        <v>100</v>
      </c>
      <c r="K332" s="60">
        <v>3400000</v>
      </c>
      <c r="L332" s="50">
        <v>100</v>
      </c>
      <c r="M332" s="50">
        <v>1724.14</v>
      </c>
      <c r="N332" s="6">
        <f>J336+J337+J338+J345</f>
        <v>539</v>
      </c>
    </row>
    <row r="333" spans="1:14" ht="18.75">
      <c r="A333" s="166">
        <v>2</v>
      </c>
      <c r="B333" s="166" t="s">
        <v>473</v>
      </c>
      <c r="C333" s="61" t="s">
        <v>137</v>
      </c>
      <c r="D333" s="71">
        <v>110140017961</v>
      </c>
      <c r="E333" s="166" t="s">
        <v>448</v>
      </c>
      <c r="F333" s="61" t="s">
        <v>453</v>
      </c>
      <c r="G333" s="166" t="s">
        <v>529</v>
      </c>
      <c r="H333" s="59">
        <v>58</v>
      </c>
      <c r="I333" s="50">
        <v>3310</v>
      </c>
      <c r="J333" s="60">
        <v>192</v>
      </c>
      <c r="K333" s="60">
        <v>6528000</v>
      </c>
      <c r="L333" s="50">
        <v>192</v>
      </c>
      <c r="M333" s="50">
        <v>3310</v>
      </c>
    </row>
    <row r="334" spans="1:14" ht="18.75">
      <c r="A334" s="216">
        <v>3</v>
      </c>
      <c r="B334" s="216" t="s">
        <v>473</v>
      </c>
      <c r="C334" s="61" t="s">
        <v>137</v>
      </c>
      <c r="D334" s="71">
        <v>11040017961</v>
      </c>
      <c r="E334" s="166" t="s">
        <v>448</v>
      </c>
      <c r="F334" s="166" t="s">
        <v>138</v>
      </c>
      <c r="G334" s="166" t="s">
        <v>542</v>
      </c>
      <c r="H334" s="59">
        <v>0.15</v>
      </c>
      <c r="I334" s="50">
        <v>5000</v>
      </c>
      <c r="J334" s="60">
        <v>750</v>
      </c>
      <c r="K334" s="60">
        <v>3750000</v>
      </c>
      <c r="L334" s="50">
        <v>750</v>
      </c>
      <c r="M334" s="50">
        <v>5000</v>
      </c>
    </row>
    <row r="335" spans="1:14" ht="18.75">
      <c r="A335" s="220"/>
      <c r="B335" s="220"/>
      <c r="C335" s="61" t="s">
        <v>137</v>
      </c>
      <c r="D335" s="71">
        <v>11040017961</v>
      </c>
      <c r="E335" s="166" t="s">
        <v>448</v>
      </c>
      <c r="F335" s="166" t="s">
        <v>138</v>
      </c>
      <c r="G335" s="166" t="s">
        <v>542</v>
      </c>
      <c r="H335" s="59">
        <v>0.15</v>
      </c>
      <c r="I335" s="50">
        <v>5000</v>
      </c>
      <c r="J335" s="60">
        <v>750</v>
      </c>
      <c r="K335" s="60">
        <v>3750000</v>
      </c>
      <c r="L335" s="50">
        <v>750</v>
      </c>
      <c r="M335" s="50">
        <v>5000</v>
      </c>
    </row>
    <row r="336" spans="1:14" ht="18.75">
      <c r="A336" s="217"/>
      <c r="B336" s="217"/>
      <c r="C336" s="61" t="s">
        <v>137</v>
      </c>
      <c r="D336" s="71">
        <v>11040017961</v>
      </c>
      <c r="E336" s="166" t="s">
        <v>452</v>
      </c>
      <c r="F336" s="61" t="s">
        <v>73</v>
      </c>
      <c r="G336" s="166" t="s">
        <v>519</v>
      </c>
      <c r="H336" s="59">
        <v>179</v>
      </c>
      <c r="I336" s="50">
        <f>J336/H336*1000</f>
        <v>1122.9050279329608</v>
      </c>
      <c r="J336" s="60">
        <v>201</v>
      </c>
      <c r="K336" s="60">
        <v>12562500</v>
      </c>
      <c r="L336" s="50">
        <v>201</v>
      </c>
      <c r="M336" s="50">
        <v>1122.9100000000001</v>
      </c>
    </row>
    <row r="337" spans="1:13" ht="18.75">
      <c r="A337" s="216">
        <v>4</v>
      </c>
      <c r="B337" s="216" t="s">
        <v>473</v>
      </c>
      <c r="C337" s="61" t="s">
        <v>140</v>
      </c>
      <c r="D337" s="71">
        <v>161140007262</v>
      </c>
      <c r="E337" s="166" t="s">
        <v>448</v>
      </c>
      <c r="F337" s="61" t="s">
        <v>73</v>
      </c>
      <c r="G337" s="166" t="s">
        <v>519</v>
      </c>
      <c r="H337" s="59">
        <v>45</v>
      </c>
      <c r="I337" s="50">
        <v>1400</v>
      </c>
      <c r="J337" s="60">
        <v>63</v>
      </c>
      <c r="K337" s="60">
        <v>3937500</v>
      </c>
      <c r="L337" s="50">
        <v>63</v>
      </c>
      <c r="M337" s="50">
        <v>1400</v>
      </c>
    </row>
    <row r="338" spans="1:13" ht="18.75">
      <c r="A338" s="217"/>
      <c r="B338" s="217"/>
      <c r="C338" s="61" t="s">
        <v>140</v>
      </c>
      <c r="D338" s="71">
        <v>161140007262</v>
      </c>
      <c r="E338" s="166" t="s">
        <v>452</v>
      </c>
      <c r="F338" s="61" t="s">
        <v>73</v>
      </c>
      <c r="G338" s="166" t="s">
        <v>519</v>
      </c>
      <c r="H338" s="59">
        <v>179</v>
      </c>
      <c r="I338" s="50">
        <v>27.9</v>
      </c>
      <c r="J338" s="60">
        <v>5</v>
      </c>
      <c r="K338" s="60">
        <v>312500</v>
      </c>
      <c r="L338" s="50">
        <v>5</v>
      </c>
      <c r="M338" s="50">
        <v>27.9</v>
      </c>
    </row>
    <row r="339" spans="1:13" ht="18.75">
      <c r="A339" s="216">
        <v>5</v>
      </c>
      <c r="B339" s="216" t="s">
        <v>473</v>
      </c>
      <c r="C339" s="61" t="s">
        <v>141</v>
      </c>
      <c r="D339" s="168" t="s">
        <v>142</v>
      </c>
      <c r="E339" s="166" t="s">
        <v>448</v>
      </c>
      <c r="F339" s="166" t="s">
        <v>138</v>
      </c>
      <c r="G339" s="166" t="s">
        <v>542</v>
      </c>
      <c r="H339" s="59">
        <v>0.15</v>
      </c>
      <c r="I339" s="50">
        <v>2467</v>
      </c>
      <c r="J339" s="60">
        <v>370</v>
      </c>
      <c r="K339" s="60">
        <v>1850000</v>
      </c>
      <c r="L339" s="50">
        <v>370</v>
      </c>
      <c r="M339" s="50">
        <v>2467</v>
      </c>
    </row>
    <row r="340" spans="1:13" ht="18.75">
      <c r="A340" s="217"/>
      <c r="B340" s="217"/>
      <c r="C340" s="61" t="s">
        <v>141</v>
      </c>
      <c r="D340" s="168" t="s">
        <v>142</v>
      </c>
      <c r="E340" s="166" t="s">
        <v>448</v>
      </c>
      <c r="F340" s="166" t="s">
        <v>138</v>
      </c>
      <c r="G340" s="166" t="s">
        <v>542</v>
      </c>
      <c r="H340" s="59">
        <v>0.15</v>
      </c>
      <c r="I340" s="50">
        <v>4200</v>
      </c>
      <c r="J340" s="60">
        <v>630</v>
      </c>
      <c r="K340" s="60">
        <v>3150000</v>
      </c>
      <c r="L340" s="50">
        <v>630</v>
      </c>
      <c r="M340" s="50">
        <v>4200</v>
      </c>
    </row>
    <row r="341" spans="1:13" ht="18.75">
      <c r="A341" s="216">
        <v>6</v>
      </c>
      <c r="B341" s="216" t="s">
        <v>473</v>
      </c>
      <c r="C341" s="61" t="s">
        <v>143</v>
      </c>
      <c r="D341" s="168" t="s">
        <v>144</v>
      </c>
      <c r="E341" s="166" t="s">
        <v>448</v>
      </c>
      <c r="F341" s="166" t="s">
        <v>138</v>
      </c>
      <c r="G341" s="166" t="s">
        <v>542</v>
      </c>
      <c r="H341" s="59">
        <v>0.15</v>
      </c>
      <c r="I341" s="50">
        <v>3000</v>
      </c>
      <c r="J341" s="60">
        <v>450</v>
      </c>
      <c r="K341" s="60">
        <v>2250000</v>
      </c>
      <c r="L341" s="50">
        <v>450</v>
      </c>
      <c r="M341" s="50">
        <v>3000</v>
      </c>
    </row>
    <row r="342" spans="1:13" ht="18.75">
      <c r="A342" s="220"/>
      <c r="B342" s="220"/>
      <c r="C342" s="61" t="s">
        <v>143</v>
      </c>
      <c r="D342" s="168" t="s">
        <v>144</v>
      </c>
      <c r="E342" s="166" t="s">
        <v>451</v>
      </c>
      <c r="F342" s="166" t="s">
        <v>138</v>
      </c>
      <c r="G342" s="166" t="s">
        <v>542</v>
      </c>
      <c r="H342" s="59">
        <v>0.15</v>
      </c>
      <c r="I342" s="50">
        <v>500</v>
      </c>
      <c r="J342" s="60">
        <v>75</v>
      </c>
      <c r="K342" s="60">
        <v>375000</v>
      </c>
      <c r="L342" s="50">
        <v>75</v>
      </c>
      <c r="M342" s="50">
        <v>500</v>
      </c>
    </row>
    <row r="343" spans="1:13" ht="18.75">
      <c r="A343" s="220"/>
      <c r="B343" s="220"/>
      <c r="C343" s="61" t="s">
        <v>143</v>
      </c>
      <c r="D343" s="168" t="s">
        <v>144</v>
      </c>
      <c r="E343" s="166" t="s">
        <v>448</v>
      </c>
      <c r="F343" s="166" t="s">
        <v>138</v>
      </c>
      <c r="G343" s="166" t="s">
        <v>542</v>
      </c>
      <c r="H343" s="59">
        <v>0.15</v>
      </c>
      <c r="I343" s="50">
        <v>3000</v>
      </c>
      <c r="J343" s="60">
        <v>450</v>
      </c>
      <c r="K343" s="60">
        <v>2250000</v>
      </c>
      <c r="L343" s="50">
        <v>450</v>
      </c>
      <c r="M343" s="50">
        <v>3000</v>
      </c>
    </row>
    <row r="344" spans="1:13" ht="18.75">
      <c r="A344" s="217"/>
      <c r="B344" s="217"/>
      <c r="C344" s="61" t="s">
        <v>143</v>
      </c>
      <c r="D344" s="168" t="s">
        <v>144</v>
      </c>
      <c r="E344" s="166" t="s">
        <v>451</v>
      </c>
      <c r="F344" s="166" t="s">
        <v>138</v>
      </c>
      <c r="G344" s="166" t="s">
        <v>542</v>
      </c>
      <c r="H344" s="59">
        <v>0.15</v>
      </c>
      <c r="I344" s="50">
        <v>167</v>
      </c>
      <c r="J344" s="60">
        <v>25</v>
      </c>
      <c r="K344" s="60">
        <v>125000</v>
      </c>
      <c r="L344" s="50">
        <v>25</v>
      </c>
      <c r="M344" s="50">
        <v>167</v>
      </c>
    </row>
    <row r="345" spans="1:13" ht="18.75">
      <c r="A345" s="166">
        <v>7</v>
      </c>
      <c r="B345" s="166" t="s">
        <v>473</v>
      </c>
      <c r="C345" s="61" t="s">
        <v>136</v>
      </c>
      <c r="D345" s="71">
        <v>990640013146</v>
      </c>
      <c r="E345" s="166" t="s">
        <v>452</v>
      </c>
      <c r="F345" s="61" t="s">
        <v>73</v>
      </c>
      <c r="G345" s="166" t="s">
        <v>519</v>
      </c>
      <c r="H345" s="59">
        <v>179</v>
      </c>
      <c r="I345" s="50">
        <v>1508.38</v>
      </c>
      <c r="J345" s="60">
        <v>270</v>
      </c>
      <c r="K345" s="60">
        <v>16875000</v>
      </c>
      <c r="L345" s="50">
        <v>270</v>
      </c>
      <c r="M345" s="50">
        <v>1508.38</v>
      </c>
    </row>
    <row r="346" spans="1:13" ht="18.75">
      <c r="A346" s="216">
        <v>8</v>
      </c>
      <c r="B346" s="216" t="s">
        <v>473</v>
      </c>
      <c r="C346" s="61" t="s">
        <v>146</v>
      </c>
      <c r="D346" s="168" t="s">
        <v>147</v>
      </c>
      <c r="E346" s="166" t="s">
        <v>448</v>
      </c>
      <c r="F346" s="166" t="s">
        <v>138</v>
      </c>
      <c r="G346" s="166" t="s">
        <v>542</v>
      </c>
      <c r="H346" s="59">
        <v>0.15</v>
      </c>
      <c r="I346" s="50">
        <v>1000</v>
      </c>
      <c r="J346" s="60">
        <v>150</v>
      </c>
      <c r="K346" s="60">
        <v>750000</v>
      </c>
      <c r="L346" s="50">
        <v>150</v>
      </c>
      <c r="M346" s="50">
        <v>1000</v>
      </c>
    </row>
    <row r="347" spans="1:13" ht="18.75">
      <c r="A347" s="217"/>
      <c r="B347" s="217"/>
      <c r="C347" s="61" t="s">
        <v>146</v>
      </c>
      <c r="D347" s="168" t="s">
        <v>147</v>
      </c>
      <c r="E347" s="166" t="s">
        <v>448</v>
      </c>
      <c r="F347" s="166" t="s">
        <v>138</v>
      </c>
      <c r="G347" s="166" t="s">
        <v>542</v>
      </c>
      <c r="H347" s="59">
        <v>0.15</v>
      </c>
      <c r="I347" s="50">
        <v>2000</v>
      </c>
      <c r="J347" s="60">
        <v>300</v>
      </c>
      <c r="K347" s="60">
        <v>1500000</v>
      </c>
      <c r="L347" s="50">
        <v>300</v>
      </c>
      <c r="M347" s="50">
        <v>2000</v>
      </c>
    </row>
    <row r="348" spans="1:13" ht="18.75">
      <c r="A348" s="166">
        <v>9</v>
      </c>
      <c r="B348" s="166" t="s">
        <v>473</v>
      </c>
      <c r="C348" s="61" t="s">
        <v>148</v>
      </c>
      <c r="D348" s="168" t="s">
        <v>149</v>
      </c>
      <c r="E348" s="166" t="s">
        <v>448</v>
      </c>
      <c r="F348" s="61" t="s">
        <v>453</v>
      </c>
      <c r="G348" s="166" t="s">
        <v>529</v>
      </c>
      <c r="H348" s="59">
        <v>58</v>
      </c>
      <c r="I348" s="50">
        <v>4413.79</v>
      </c>
      <c r="J348" s="60">
        <v>256</v>
      </c>
      <c r="K348" s="60">
        <v>8704000</v>
      </c>
      <c r="L348" s="50">
        <v>256</v>
      </c>
      <c r="M348" s="50">
        <v>4413.79</v>
      </c>
    </row>
    <row r="349" spans="1:13" ht="18.75">
      <c r="A349" s="245" t="s">
        <v>444</v>
      </c>
      <c r="B349" s="246"/>
      <c r="C349" s="246"/>
      <c r="D349" s="246"/>
      <c r="E349" s="246"/>
      <c r="F349" s="246"/>
      <c r="G349" s="246"/>
      <c r="H349" s="246"/>
      <c r="I349" s="246"/>
      <c r="J349" s="246"/>
      <c r="K349" s="246"/>
      <c r="L349" s="246"/>
      <c r="M349" s="247"/>
    </row>
    <row r="350" spans="1:13" ht="18.75">
      <c r="A350" s="208" t="s">
        <v>445</v>
      </c>
      <c r="B350" s="209"/>
      <c r="C350" s="209"/>
      <c r="D350" s="209"/>
      <c r="E350" s="209"/>
      <c r="F350" s="209"/>
      <c r="G350" s="209"/>
      <c r="H350" s="209"/>
      <c r="I350" s="209"/>
      <c r="J350" s="209"/>
      <c r="K350" s="209"/>
      <c r="L350" s="209"/>
      <c r="M350" s="210"/>
    </row>
    <row r="351" spans="1:13" ht="18.75">
      <c r="A351" s="166">
        <v>1</v>
      </c>
      <c r="B351" s="166" t="s">
        <v>473</v>
      </c>
      <c r="C351" s="61" t="s">
        <v>150</v>
      </c>
      <c r="D351" s="168" t="s">
        <v>151</v>
      </c>
      <c r="E351" s="166" t="s">
        <v>448</v>
      </c>
      <c r="F351" s="166" t="s">
        <v>152</v>
      </c>
      <c r="G351" s="166" t="s">
        <v>543</v>
      </c>
      <c r="H351" s="59">
        <v>1</v>
      </c>
      <c r="I351" s="72">
        <v>3000</v>
      </c>
      <c r="J351" s="60">
        <v>3000</v>
      </c>
      <c r="K351" s="60">
        <v>7245000</v>
      </c>
      <c r="L351" s="50">
        <v>3000</v>
      </c>
      <c r="M351" s="50">
        <v>3000</v>
      </c>
    </row>
    <row r="352" spans="1:13" ht="18.75">
      <c r="A352" s="166">
        <v>2</v>
      </c>
      <c r="B352" s="166" t="s">
        <v>473</v>
      </c>
      <c r="C352" s="166" t="s">
        <v>154</v>
      </c>
      <c r="D352" s="71">
        <v>110140017961</v>
      </c>
      <c r="E352" s="166" t="s">
        <v>448</v>
      </c>
      <c r="F352" s="166" t="s">
        <v>152</v>
      </c>
      <c r="G352" s="166" t="s">
        <v>543</v>
      </c>
      <c r="H352" s="59">
        <v>1</v>
      </c>
      <c r="I352" s="72">
        <v>5000</v>
      </c>
      <c r="J352" s="60">
        <v>5000</v>
      </c>
      <c r="K352" s="60">
        <v>12075000</v>
      </c>
      <c r="L352" s="50">
        <v>5000</v>
      </c>
      <c r="M352" s="50">
        <v>5000</v>
      </c>
    </row>
    <row r="353" spans="1:14" ht="18.75">
      <c r="A353" s="166">
        <v>3</v>
      </c>
      <c r="B353" s="166" t="s">
        <v>473</v>
      </c>
      <c r="C353" s="166" t="s">
        <v>155</v>
      </c>
      <c r="D353" s="168" t="s">
        <v>147</v>
      </c>
      <c r="E353" s="166" t="s">
        <v>448</v>
      </c>
      <c r="F353" s="166" t="s">
        <v>156</v>
      </c>
      <c r="G353" s="166" t="s">
        <v>543</v>
      </c>
      <c r="H353" s="59">
        <v>1</v>
      </c>
      <c r="I353" s="72">
        <v>2000</v>
      </c>
      <c r="J353" s="60">
        <v>2000</v>
      </c>
      <c r="K353" s="60">
        <v>3900000</v>
      </c>
      <c r="L353" s="50">
        <v>2000</v>
      </c>
      <c r="M353" s="50">
        <v>2000</v>
      </c>
    </row>
    <row r="354" spans="1:14" ht="18.75">
      <c r="A354" s="73">
        <v>4</v>
      </c>
      <c r="B354" s="166" t="s">
        <v>473</v>
      </c>
      <c r="C354" s="61" t="s">
        <v>140</v>
      </c>
      <c r="D354" s="71">
        <v>161140007262</v>
      </c>
      <c r="E354" s="166" t="s">
        <v>448</v>
      </c>
      <c r="F354" s="166" t="s">
        <v>152</v>
      </c>
      <c r="G354" s="166" t="s">
        <v>543</v>
      </c>
      <c r="H354" s="59">
        <v>1</v>
      </c>
      <c r="I354" s="72">
        <v>1330</v>
      </c>
      <c r="J354" s="60">
        <v>1330</v>
      </c>
      <c r="K354" s="60">
        <v>3211950</v>
      </c>
      <c r="L354" s="50">
        <v>1330</v>
      </c>
      <c r="M354" s="50">
        <v>1330</v>
      </c>
    </row>
    <row r="355" spans="1:14" s="99" customFormat="1" ht="18.75">
      <c r="A355" s="242" t="s">
        <v>455</v>
      </c>
      <c r="B355" s="242"/>
      <c r="C355" s="242"/>
      <c r="D355" s="242"/>
      <c r="E355" s="242"/>
      <c r="F355" s="242"/>
      <c r="G355" s="242"/>
      <c r="H355" s="242"/>
      <c r="I355" s="103">
        <f>I354+I353+I352+I351+I348+I347+I346+I345+I344+I343+I342+I341+I340+I339+I338+I337+I336+I335+I334+I333+I332</f>
        <v>51171.115027932959</v>
      </c>
      <c r="J355" s="103">
        <f>J354+J353+J352+J351+J348+J347+J346+J345+J344+J343+J342+J341+J340+J339+J338+J337+J336+J335+J333+J334+J332</f>
        <v>16367</v>
      </c>
      <c r="K355" s="103">
        <f>K354+K353+K352+K351+K348+K347+K346+K345+K344+K343+K342+K341+K340+K339+K338+K337+K336+K335+K334+K333+K332</f>
        <v>98501450</v>
      </c>
      <c r="L355" s="103">
        <f>L354+L353+L352+L351+L348+L347+L346+L345+L344+L343+L342+L341+L340+L339+L338+L337+L336+L335+L334+L333+L332</f>
        <v>16367</v>
      </c>
      <c r="M355" s="104">
        <f>M354+M353+M352+M351+M348+M347+M346+M345+M344+M343+M342+M341+M340+M339+M338+M337+M336+M335+M334+M333+M332</f>
        <v>51171.12</v>
      </c>
    </row>
    <row r="356" spans="1:14" ht="21">
      <c r="A356" s="205" t="s">
        <v>443</v>
      </c>
      <c r="B356" s="206"/>
      <c r="C356" s="206"/>
      <c r="D356" s="206"/>
      <c r="E356" s="206"/>
      <c r="F356" s="206"/>
      <c r="G356" s="206"/>
      <c r="H356" s="206"/>
      <c r="I356" s="206"/>
      <c r="J356" s="206"/>
      <c r="K356" s="206"/>
      <c r="L356" s="206"/>
      <c r="M356" s="207"/>
      <c r="N356" s="75"/>
    </row>
    <row r="357" spans="1:14" ht="18.75">
      <c r="A357" s="208" t="s">
        <v>445</v>
      </c>
      <c r="B357" s="209"/>
      <c r="C357" s="209"/>
      <c r="D357" s="209"/>
      <c r="E357" s="209"/>
      <c r="F357" s="209"/>
      <c r="G357" s="209"/>
      <c r="H357" s="209"/>
      <c r="I357" s="209"/>
      <c r="J357" s="209"/>
      <c r="K357" s="209"/>
      <c r="L357" s="209"/>
      <c r="M357" s="210"/>
      <c r="N357" s="160"/>
    </row>
    <row r="358" spans="1:14" ht="40.5">
      <c r="A358" s="222">
        <v>1</v>
      </c>
      <c r="B358" s="216" t="s">
        <v>474</v>
      </c>
      <c r="C358" s="222" t="s">
        <v>158</v>
      </c>
      <c r="D358" s="240">
        <v>540140000014</v>
      </c>
      <c r="E358" s="76" t="s">
        <v>448</v>
      </c>
      <c r="F358" s="76" t="s">
        <v>291</v>
      </c>
      <c r="G358" s="77" t="s">
        <v>530</v>
      </c>
      <c r="H358" s="78">
        <v>0.15</v>
      </c>
      <c r="I358" s="79">
        <v>20856</v>
      </c>
      <c r="J358" s="237">
        <v>3457.65</v>
      </c>
      <c r="K358" s="237">
        <v>17288250</v>
      </c>
      <c r="L358" s="243">
        <v>3457.65</v>
      </c>
      <c r="M358" s="79">
        <v>20856</v>
      </c>
      <c r="N358" s="140">
        <f>J365+J377+J378+J380+J381+J384+J385</f>
        <v>1899</v>
      </c>
    </row>
    <row r="359" spans="1:14" ht="40.5">
      <c r="A359" s="224"/>
      <c r="B359" s="217"/>
      <c r="C359" s="224"/>
      <c r="D359" s="241"/>
      <c r="E359" s="76" t="s">
        <v>451</v>
      </c>
      <c r="F359" s="76" t="s">
        <v>291</v>
      </c>
      <c r="G359" s="77" t="s">
        <v>530</v>
      </c>
      <c r="H359" s="78">
        <v>0.15</v>
      </c>
      <c r="I359" s="79">
        <v>2195</v>
      </c>
      <c r="J359" s="239"/>
      <c r="K359" s="239"/>
      <c r="L359" s="244"/>
      <c r="M359" s="79">
        <v>2195</v>
      </c>
      <c r="N359" s="75"/>
    </row>
    <row r="360" spans="1:14" ht="21">
      <c r="A360" s="222">
        <v>2</v>
      </c>
      <c r="B360" s="216" t="s">
        <v>474</v>
      </c>
      <c r="C360" s="222" t="s">
        <v>160</v>
      </c>
      <c r="D360" s="240">
        <v>980140000213</v>
      </c>
      <c r="E360" s="222" t="s">
        <v>448</v>
      </c>
      <c r="F360" s="76" t="s">
        <v>453</v>
      </c>
      <c r="G360" s="77" t="s">
        <v>527</v>
      </c>
      <c r="H360" s="80">
        <v>58</v>
      </c>
      <c r="I360" s="79">
        <v>7724.3</v>
      </c>
      <c r="J360" s="130">
        <v>448</v>
      </c>
      <c r="K360" s="130">
        <v>15232000</v>
      </c>
      <c r="L360" s="79">
        <v>448</v>
      </c>
      <c r="M360" s="79">
        <v>7724.3</v>
      </c>
      <c r="N360" s="75"/>
    </row>
    <row r="361" spans="1:14" ht="40.5">
      <c r="A361" s="224"/>
      <c r="B361" s="217"/>
      <c r="C361" s="224"/>
      <c r="D361" s="241"/>
      <c r="E361" s="224"/>
      <c r="F361" s="76" t="s">
        <v>291</v>
      </c>
      <c r="G361" s="77" t="s">
        <v>530</v>
      </c>
      <c r="H361" s="78">
        <v>0.15</v>
      </c>
      <c r="I361" s="79">
        <v>13025</v>
      </c>
      <c r="J361" s="130">
        <v>1953.75</v>
      </c>
      <c r="K361" s="130">
        <v>9768750</v>
      </c>
      <c r="L361" s="79">
        <v>1953.75</v>
      </c>
      <c r="M361" s="79">
        <v>13025</v>
      </c>
      <c r="N361" s="75"/>
    </row>
    <row r="362" spans="1:14" ht="40.5">
      <c r="A362" s="222">
        <v>3</v>
      </c>
      <c r="B362" s="216" t="s">
        <v>474</v>
      </c>
      <c r="C362" s="222" t="s">
        <v>162</v>
      </c>
      <c r="D362" s="222">
        <v>51240000286</v>
      </c>
      <c r="E362" s="76" t="s">
        <v>448</v>
      </c>
      <c r="F362" s="76" t="s">
        <v>291</v>
      </c>
      <c r="G362" s="77" t="s">
        <v>530</v>
      </c>
      <c r="H362" s="78">
        <v>0.15</v>
      </c>
      <c r="I362" s="79">
        <v>4403</v>
      </c>
      <c r="J362" s="237">
        <v>920</v>
      </c>
      <c r="K362" s="130">
        <v>3302250</v>
      </c>
      <c r="L362" s="79">
        <v>660.45</v>
      </c>
      <c r="M362" s="79">
        <v>4403</v>
      </c>
      <c r="N362" s="75"/>
    </row>
    <row r="363" spans="1:14" ht="40.5">
      <c r="A363" s="223"/>
      <c r="B363" s="220"/>
      <c r="C363" s="223"/>
      <c r="D363" s="223"/>
      <c r="E363" s="76" t="s">
        <v>490</v>
      </c>
      <c r="F363" s="76" t="s">
        <v>291</v>
      </c>
      <c r="G363" s="77" t="s">
        <v>530</v>
      </c>
      <c r="H363" s="78">
        <v>0.15</v>
      </c>
      <c r="I363" s="79">
        <v>1716</v>
      </c>
      <c r="J363" s="238"/>
      <c r="K363" s="130">
        <v>1287000</v>
      </c>
      <c r="L363" s="79">
        <v>257.39999999999998</v>
      </c>
      <c r="M363" s="79">
        <v>1716</v>
      </c>
      <c r="N363" s="75"/>
    </row>
    <row r="364" spans="1:14" ht="40.5">
      <c r="A364" s="224"/>
      <c r="B364" s="217"/>
      <c r="C364" s="224"/>
      <c r="D364" s="224"/>
      <c r="E364" s="76" t="s">
        <v>503</v>
      </c>
      <c r="F364" s="76" t="s">
        <v>291</v>
      </c>
      <c r="G364" s="77" t="s">
        <v>530</v>
      </c>
      <c r="H364" s="78">
        <v>0.15</v>
      </c>
      <c r="I364" s="79">
        <v>14.34</v>
      </c>
      <c r="J364" s="239"/>
      <c r="K364" s="130">
        <v>10750</v>
      </c>
      <c r="L364" s="79">
        <v>2.15</v>
      </c>
      <c r="M364" s="79">
        <v>14.34</v>
      </c>
      <c r="N364" s="75"/>
    </row>
    <row r="365" spans="1:14" ht="21">
      <c r="A365" s="222">
        <v>4</v>
      </c>
      <c r="B365" s="216" t="s">
        <v>474</v>
      </c>
      <c r="C365" s="222" t="s">
        <v>164</v>
      </c>
      <c r="D365" s="222">
        <v>20240002224</v>
      </c>
      <c r="E365" s="76" t="s">
        <v>451</v>
      </c>
      <c r="F365" s="222" t="s">
        <v>12</v>
      </c>
      <c r="G365" s="203" t="s">
        <v>519</v>
      </c>
      <c r="H365" s="78">
        <v>39</v>
      </c>
      <c r="I365" s="79">
        <v>750</v>
      </c>
      <c r="J365" s="237">
        <v>180</v>
      </c>
      <c r="K365" s="130">
        <v>1828125</v>
      </c>
      <c r="L365" s="79">
        <v>29.25</v>
      </c>
      <c r="M365" s="79">
        <v>750</v>
      </c>
      <c r="N365" s="75"/>
    </row>
    <row r="366" spans="1:14" ht="21">
      <c r="A366" s="223"/>
      <c r="B366" s="220"/>
      <c r="C366" s="223"/>
      <c r="D366" s="223"/>
      <c r="E366" s="76" t="s">
        <v>448</v>
      </c>
      <c r="F366" s="223"/>
      <c r="G366" s="212"/>
      <c r="H366" s="78">
        <v>45</v>
      </c>
      <c r="I366" s="79">
        <v>2345</v>
      </c>
      <c r="J366" s="238"/>
      <c r="K366" s="130">
        <v>6595312.5</v>
      </c>
      <c r="L366" s="79">
        <v>105.52500000000001</v>
      </c>
      <c r="M366" s="79">
        <v>2345</v>
      </c>
      <c r="N366" s="75"/>
    </row>
    <row r="367" spans="1:14" ht="21">
      <c r="A367" s="224"/>
      <c r="B367" s="217"/>
      <c r="C367" s="224"/>
      <c r="D367" s="224"/>
      <c r="E367" s="76" t="s">
        <v>452</v>
      </c>
      <c r="F367" s="224"/>
      <c r="G367" s="204"/>
      <c r="H367" s="78">
        <v>179</v>
      </c>
      <c r="I367" s="79">
        <v>252.65</v>
      </c>
      <c r="J367" s="239"/>
      <c r="K367" s="130">
        <v>2826562.5</v>
      </c>
      <c r="L367" s="79">
        <v>45.225000000000001</v>
      </c>
      <c r="M367" s="79">
        <v>252.65</v>
      </c>
      <c r="N367" s="75"/>
    </row>
    <row r="368" spans="1:14" ht="21">
      <c r="A368" s="203">
        <v>5</v>
      </c>
      <c r="B368" s="216" t="s">
        <v>474</v>
      </c>
      <c r="C368" s="203" t="s">
        <v>165</v>
      </c>
      <c r="D368" s="218">
        <v>980440000630</v>
      </c>
      <c r="E368" s="77" t="s">
        <v>448</v>
      </c>
      <c r="F368" s="222" t="s">
        <v>291</v>
      </c>
      <c r="G368" s="203" t="s">
        <v>530</v>
      </c>
      <c r="H368" s="81">
        <v>0.15</v>
      </c>
      <c r="I368" s="82">
        <v>9841</v>
      </c>
      <c r="J368" s="201">
        <v>1645</v>
      </c>
      <c r="K368" s="131">
        <v>7380500</v>
      </c>
      <c r="L368" s="82">
        <v>1476.1</v>
      </c>
      <c r="M368" s="82">
        <v>9841</v>
      </c>
      <c r="N368" s="83"/>
    </row>
    <row r="369" spans="1:14" ht="21">
      <c r="A369" s="212"/>
      <c r="B369" s="220"/>
      <c r="C369" s="212"/>
      <c r="D369" s="221"/>
      <c r="E369" s="77" t="s">
        <v>451</v>
      </c>
      <c r="F369" s="223"/>
      <c r="G369" s="212"/>
      <c r="H369" s="81">
        <v>0.15</v>
      </c>
      <c r="I369" s="82">
        <v>628</v>
      </c>
      <c r="J369" s="233"/>
      <c r="K369" s="131">
        <v>471000</v>
      </c>
      <c r="L369" s="82">
        <v>94.2</v>
      </c>
      <c r="M369" s="82">
        <v>628</v>
      </c>
      <c r="N369" s="83"/>
    </row>
    <row r="370" spans="1:14" ht="21">
      <c r="A370" s="204"/>
      <c r="B370" s="217"/>
      <c r="C370" s="204"/>
      <c r="D370" s="219"/>
      <c r="E370" s="77" t="s">
        <v>503</v>
      </c>
      <c r="F370" s="224"/>
      <c r="G370" s="204"/>
      <c r="H370" s="81">
        <v>0.15</v>
      </c>
      <c r="I370" s="82">
        <v>498</v>
      </c>
      <c r="J370" s="202"/>
      <c r="K370" s="131">
        <v>373500</v>
      </c>
      <c r="L370" s="82">
        <v>74.7</v>
      </c>
      <c r="M370" s="82">
        <v>498</v>
      </c>
      <c r="N370" s="83"/>
    </row>
    <row r="371" spans="1:14" ht="21">
      <c r="A371" s="203">
        <v>6</v>
      </c>
      <c r="B371" s="216" t="s">
        <v>474</v>
      </c>
      <c r="C371" s="203" t="s">
        <v>166</v>
      </c>
      <c r="D371" s="218">
        <v>140240012840</v>
      </c>
      <c r="E371" s="77" t="s">
        <v>448</v>
      </c>
      <c r="F371" s="222" t="s">
        <v>291</v>
      </c>
      <c r="G371" s="203" t="s">
        <v>530</v>
      </c>
      <c r="H371" s="81">
        <v>0.15</v>
      </c>
      <c r="I371" s="82">
        <v>1694</v>
      </c>
      <c r="J371" s="201">
        <v>573.6</v>
      </c>
      <c r="K371" s="131">
        <v>1270500</v>
      </c>
      <c r="L371" s="230">
        <v>573.6</v>
      </c>
      <c r="M371" s="82">
        <v>1694</v>
      </c>
      <c r="N371" s="83"/>
    </row>
    <row r="372" spans="1:14" ht="21">
      <c r="A372" s="212"/>
      <c r="B372" s="220"/>
      <c r="C372" s="212"/>
      <c r="D372" s="221"/>
      <c r="E372" s="77" t="s">
        <v>451</v>
      </c>
      <c r="F372" s="223"/>
      <c r="G372" s="212"/>
      <c r="H372" s="81">
        <v>0.15</v>
      </c>
      <c r="I372" s="82">
        <v>724</v>
      </c>
      <c r="J372" s="233"/>
      <c r="K372" s="131">
        <v>543000</v>
      </c>
      <c r="L372" s="231"/>
      <c r="M372" s="82">
        <v>724</v>
      </c>
      <c r="N372" s="83"/>
    </row>
    <row r="373" spans="1:14" ht="21">
      <c r="A373" s="204"/>
      <c r="B373" s="217"/>
      <c r="C373" s="204"/>
      <c r="D373" s="219"/>
      <c r="E373" s="77" t="s">
        <v>490</v>
      </c>
      <c r="F373" s="224"/>
      <c r="G373" s="204"/>
      <c r="H373" s="81">
        <v>0.15</v>
      </c>
      <c r="I373" s="82">
        <v>1406</v>
      </c>
      <c r="J373" s="202"/>
      <c r="K373" s="131">
        <v>1054500</v>
      </c>
      <c r="L373" s="232"/>
      <c r="M373" s="82">
        <v>1406</v>
      </c>
      <c r="N373" s="83"/>
    </row>
    <row r="374" spans="1:14" ht="21">
      <c r="A374" s="203">
        <v>7</v>
      </c>
      <c r="B374" s="216" t="s">
        <v>474</v>
      </c>
      <c r="C374" s="203" t="s">
        <v>167</v>
      </c>
      <c r="D374" s="218">
        <v>990140000542</v>
      </c>
      <c r="E374" s="77" t="s">
        <v>448</v>
      </c>
      <c r="F374" s="222" t="s">
        <v>291</v>
      </c>
      <c r="G374" s="203" t="s">
        <v>530</v>
      </c>
      <c r="H374" s="81">
        <v>0.15</v>
      </c>
      <c r="I374" s="82">
        <v>6307</v>
      </c>
      <c r="J374" s="201">
        <v>1078.8</v>
      </c>
      <c r="K374" s="131">
        <v>4730250</v>
      </c>
      <c r="L374" s="234">
        <v>1078.8</v>
      </c>
      <c r="M374" s="82">
        <v>6307</v>
      </c>
      <c r="N374" s="83"/>
    </row>
    <row r="375" spans="1:14" ht="21">
      <c r="A375" s="212"/>
      <c r="B375" s="220"/>
      <c r="C375" s="212"/>
      <c r="D375" s="221"/>
      <c r="E375" s="77" t="s">
        <v>451</v>
      </c>
      <c r="F375" s="223"/>
      <c r="G375" s="212"/>
      <c r="H375" s="81">
        <v>0.15</v>
      </c>
      <c r="I375" s="82">
        <v>635</v>
      </c>
      <c r="J375" s="233"/>
      <c r="K375" s="131">
        <v>476250</v>
      </c>
      <c r="L375" s="235"/>
      <c r="M375" s="82">
        <v>635</v>
      </c>
      <c r="N375" s="83"/>
    </row>
    <row r="376" spans="1:14" ht="21">
      <c r="A376" s="204"/>
      <c r="B376" s="217"/>
      <c r="C376" s="204"/>
      <c r="D376" s="219"/>
      <c r="E376" s="77" t="s">
        <v>490</v>
      </c>
      <c r="F376" s="224"/>
      <c r="G376" s="204"/>
      <c r="H376" s="81">
        <v>0.15</v>
      </c>
      <c r="I376" s="82">
        <v>250</v>
      </c>
      <c r="J376" s="202"/>
      <c r="K376" s="131">
        <v>187500</v>
      </c>
      <c r="L376" s="236"/>
      <c r="M376" s="82">
        <v>250</v>
      </c>
      <c r="N376" s="83"/>
    </row>
    <row r="377" spans="1:14" ht="21">
      <c r="A377" s="77">
        <v>8</v>
      </c>
      <c r="B377" s="166" t="s">
        <v>474</v>
      </c>
      <c r="C377" s="161" t="s">
        <v>168</v>
      </c>
      <c r="D377" s="164">
        <v>990640002319</v>
      </c>
      <c r="E377" s="77" t="s">
        <v>448</v>
      </c>
      <c r="F377" s="163" t="s">
        <v>12</v>
      </c>
      <c r="G377" s="87" t="s">
        <v>519</v>
      </c>
      <c r="H377" s="81">
        <v>45</v>
      </c>
      <c r="I377" s="82">
        <v>3022.3</v>
      </c>
      <c r="J377" s="162">
        <v>136</v>
      </c>
      <c r="K377" s="131">
        <v>8500000</v>
      </c>
      <c r="L377" s="82">
        <v>136</v>
      </c>
      <c r="M377" s="82">
        <v>3022.3</v>
      </c>
      <c r="N377" s="83"/>
    </row>
    <row r="378" spans="1:14" ht="21">
      <c r="A378" s="203">
        <v>9</v>
      </c>
      <c r="B378" s="216" t="s">
        <v>474</v>
      </c>
      <c r="C378" s="203" t="s">
        <v>169</v>
      </c>
      <c r="D378" s="228">
        <v>41240001512</v>
      </c>
      <c r="E378" s="77" t="s">
        <v>448</v>
      </c>
      <c r="F378" s="222" t="s">
        <v>12</v>
      </c>
      <c r="G378" s="203" t="s">
        <v>519</v>
      </c>
      <c r="H378" s="81">
        <v>45</v>
      </c>
      <c r="I378" s="82">
        <v>8666.7000000000007</v>
      </c>
      <c r="J378" s="201">
        <v>500</v>
      </c>
      <c r="K378" s="131">
        <v>24375000</v>
      </c>
      <c r="L378" s="82">
        <v>390</v>
      </c>
      <c r="M378" s="82">
        <v>8666.7000000000007</v>
      </c>
      <c r="N378" s="83"/>
    </row>
    <row r="379" spans="1:14" ht="21">
      <c r="A379" s="204"/>
      <c r="B379" s="217"/>
      <c r="C379" s="204"/>
      <c r="D379" s="229"/>
      <c r="E379" s="77" t="s">
        <v>451</v>
      </c>
      <c r="F379" s="224"/>
      <c r="G379" s="204"/>
      <c r="H379" s="81">
        <v>45</v>
      </c>
      <c r="I379" s="82">
        <v>2444.5</v>
      </c>
      <c r="J379" s="202"/>
      <c r="K379" s="131">
        <v>6875000</v>
      </c>
      <c r="L379" s="82">
        <v>110</v>
      </c>
      <c r="M379" s="82">
        <v>2444.5</v>
      </c>
      <c r="N379" s="83"/>
    </row>
    <row r="380" spans="1:14" ht="40.5">
      <c r="A380" s="77">
        <v>10</v>
      </c>
      <c r="B380" s="166" t="s">
        <v>474</v>
      </c>
      <c r="C380" s="77" t="s">
        <v>168</v>
      </c>
      <c r="D380" s="164">
        <v>990640002319</v>
      </c>
      <c r="E380" s="77" t="s">
        <v>495</v>
      </c>
      <c r="F380" s="76" t="s">
        <v>12</v>
      </c>
      <c r="G380" s="77" t="s">
        <v>519</v>
      </c>
      <c r="H380" s="81">
        <v>45</v>
      </c>
      <c r="I380" s="82">
        <v>1511.2</v>
      </c>
      <c r="J380" s="131">
        <v>68</v>
      </c>
      <c r="K380" s="131">
        <v>4250000</v>
      </c>
      <c r="L380" s="82">
        <v>68</v>
      </c>
      <c r="M380" s="82">
        <v>1511.2</v>
      </c>
      <c r="N380" s="83"/>
    </row>
    <row r="381" spans="1:14" ht="21">
      <c r="A381" s="203">
        <v>11</v>
      </c>
      <c r="B381" s="216" t="s">
        <v>474</v>
      </c>
      <c r="C381" s="203" t="s">
        <v>323</v>
      </c>
      <c r="D381" s="218">
        <v>40440000289</v>
      </c>
      <c r="E381" s="77" t="s">
        <v>451</v>
      </c>
      <c r="F381" s="222" t="s">
        <v>12</v>
      </c>
      <c r="G381" s="203" t="s">
        <v>519</v>
      </c>
      <c r="H381" s="81">
        <v>39</v>
      </c>
      <c r="I381" s="82">
        <v>800</v>
      </c>
      <c r="J381" s="225">
        <v>335</v>
      </c>
      <c r="K381" s="131">
        <v>1950000</v>
      </c>
      <c r="L381" s="88">
        <v>31.2</v>
      </c>
      <c r="M381" s="82">
        <v>800</v>
      </c>
      <c r="N381" s="83"/>
    </row>
    <row r="382" spans="1:14" ht="21">
      <c r="A382" s="212"/>
      <c r="B382" s="220"/>
      <c r="C382" s="212"/>
      <c r="D382" s="221"/>
      <c r="E382" s="77" t="s">
        <v>448</v>
      </c>
      <c r="F382" s="223"/>
      <c r="G382" s="212"/>
      <c r="H382" s="81">
        <v>45</v>
      </c>
      <c r="I382" s="82">
        <v>2685</v>
      </c>
      <c r="J382" s="226"/>
      <c r="K382" s="131">
        <v>7551562.5</v>
      </c>
      <c r="L382" s="88">
        <v>120.825</v>
      </c>
      <c r="M382" s="82">
        <v>2685</v>
      </c>
      <c r="N382" s="83"/>
    </row>
    <row r="383" spans="1:14" ht="21">
      <c r="A383" s="204"/>
      <c r="B383" s="217"/>
      <c r="C383" s="204"/>
      <c r="D383" s="219"/>
      <c r="E383" s="77" t="s">
        <v>452</v>
      </c>
      <c r="F383" s="224"/>
      <c r="G383" s="204"/>
      <c r="H383" s="81">
        <v>179</v>
      </c>
      <c r="I383" s="82">
        <v>1022.21</v>
      </c>
      <c r="J383" s="227"/>
      <c r="K383" s="131">
        <v>11435937.5</v>
      </c>
      <c r="L383" s="88">
        <v>182.97499999999999</v>
      </c>
      <c r="M383" s="82">
        <v>1022.21</v>
      </c>
      <c r="N383" s="83"/>
    </row>
    <row r="384" spans="1:14" ht="21">
      <c r="A384" s="203">
        <v>12</v>
      </c>
      <c r="B384" s="216" t="s">
        <v>474</v>
      </c>
      <c r="C384" s="203" t="s">
        <v>324</v>
      </c>
      <c r="D384" s="203">
        <v>40440002116</v>
      </c>
      <c r="E384" s="77" t="s">
        <v>448</v>
      </c>
      <c r="F384" s="203" t="s">
        <v>12</v>
      </c>
      <c r="G384" s="203" t="s">
        <v>519</v>
      </c>
      <c r="H384" s="77">
        <v>45</v>
      </c>
      <c r="I384" s="77">
        <v>14666.7</v>
      </c>
      <c r="J384" s="133">
        <v>660</v>
      </c>
      <c r="K384" s="131">
        <v>41250000</v>
      </c>
      <c r="L384" s="77">
        <v>660</v>
      </c>
      <c r="M384" s="77">
        <v>14666.7</v>
      </c>
      <c r="N384" s="83"/>
    </row>
    <row r="385" spans="1:14" ht="21">
      <c r="A385" s="204"/>
      <c r="B385" s="217"/>
      <c r="C385" s="204"/>
      <c r="D385" s="204"/>
      <c r="E385" s="77" t="s">
        <v>451</v>
      </c>
      <c r="F385" s="204"/>
      <c r="G385" s="204"/>
      <c r="H385" s="77">
        <v>39</v>
      </c>
      <c r="I385" s="77">
        <v>513</v>
      </c>
      <c r="J385" s="133">
        <v>20</v>
      </c>
      <c r="K385" s="131">
        <v>1250000</v>
      </c>
      <c r="L385" s="77">
        <v>20</v>
      </c>
      <c r="M385" s="77">
        <v>513</v>
      </c>
      <c r="N385" s="83"/>
    </row>
    <row r="386" spans="1:14" ht="40.5">
      <c r="A386" s="89">
        <v>13</v>
      </c>
      <c r="B386" s="166" t="s">
        <v>474</v>
      </c>
      <c r="C386" s="77" t="s">
        <v>167</v>
      </c>
      <c r="D386" s="90">
        <v>990140000542</v>
      </c>
      <c r="E386" s="77" t="s">
        <v>495</v>
      </c>
      <c r="F386" s="77" t="s">
        <v>291</v>
      </c>
      <c r="G386" s="77" t="s">
        <v>530</v>
      </c>
      <c r="H386" s="77">
        <v>0.15</v>
      </c>
      <c r="I386" s="77">
        <v>5200</v>
      </c>
      <c r="J386" s="133">
        <v>780</v>
      </c>
      <c r="K386" s="131">
        <v>3900000</v>
      </c>
      <c r="L386" s="77">
        <v>780</v>
      </c>
      <c r="M386" s="77">
        <v>5200</v>
      </c>
      <c r="N386" s="83"/>
    </row>
    <row r="387" spans="1:14" ht="40.5">
      <c r="A387" s="203">
        <v>14</v>
      </c>
      <c r="B387" s="216" t="s">
        <v>474</v>
      </c>
      <c r="C387" s="203" t="s">
        <v>165</v>
      </c>
      <c r="D387" s="218">
        <v>980440000630</v>
      </c>
      <c r="E387" s="77" t="s">
        <v>495</v>
      </c>
      <c r="F387" s="203" t="s">
        <v>291</v>
      </c>
      <c r="G387" s="203" t="s">
        <v>530</v>
      </c>
      <c r="H387" s="203">
        <v>0.15</v>
      </c>
      <c r="I387" s="77">
        <v>8666.7000000000007</v>
      </c>
      <c r="J387" s="213">
        <v>1600</v>
      </c>
      <c r="K387" s="131">
        <v>6500000</v>
      </c>
      <c r="L387" s="77">
        <v>1300</v>
      </c>
      <c r="M387" s="77">
        <v>8666.7000000000007</v>
      </c>
      <c r="N387" s="83"/>
    </row>
    <row r="388" spans="1:14" ht="40.5">
      <c r="A388" s="212"/>
      <c r="B388" s="220"/>
      <c r="C388" s="212"/>
      <c r="D388" s="221"/>
      <c r="E388" s="77" t="s">
        <v>496</v>
      </c>
      <c r="F388" s="212"/>
      <c r="G388" s="212"/>
      <c r="H388" s="212"/>
      <c r="I388" s="77">
        <v>1500</v>
      </c>
      <c r="J388" s="214"/>
      <c r="K388" s="131">
        <v>1125000</v>
      </c>
      <c r="L388" s="77">
        <v>225</v>
      </c>
      <c r="M388" s="77">
        <v>1500</v>
      </c>
      <c r="N388" s="83"/>
    </row>
    <row r="389" spans="1:14" ht="40.5">
      <c r="A389" s="204"/>
      <c r="B389" s="217"/>
      <c r="C389" s="204"/>
      <c r="D389" s="219"/>
      <c r="E389" s="77" t="s">
        <v>504</v>
      </c>
      <c r="F389" s="204"/>
      <c r="G389" s="204"/>
      <c r="H389" s="204"/>
      <c r="I389" s="77">
        <v>500</v>
      </c>
      <c r="J389" s="215"/>
      <c r="K389" s="131">
        <v>375000</v>
      </c>
      <c r="L389" s="77">
        <v>75</v>
      </c>
      <c r="M389" s="77">
        <v>500</v>
      </c>
      <c r="N389" s="83"/>
    </row>
    <row r="390" spans="1:14" ht="40.5">
      <c r="A390" s="203">
        <v>15</v>
      </c>
      <c r="B390" s="216" t="s">
        <v>474</v>
      </c>
      <c r="C390" s="203" t="s">
        <v>158</v>
      </c>
      <c r="D390" s="218">
        <v>540140000014</v>
      </c>
      <c r="E390" s="77" t="s">
        <v>495</v>
      </c>
      <c r="F390" s="203" t="s">
        <v>291</v>
      </c>
      <c r="G390" s="203" t="s">
        <v>530</v>
      </c>
      <c r="H390" s="203">
        <v>0.15</v>
      </c>
      <c r="I390" s="77">
        <v>20856</v>
      </c>
      <c r="J390" s="213">
        <v>3457.35</v>
      </c>
      <c r="K390" s="201">
        <v>17286750</v>
      </c>
      <c r="L390" s="203">
        <v>3457.35</v>
      </c>
      <c r="M390" s="77">
        <v>20856</v>
      </c>
      <c r="N390" s="83"/>
    </row>
    <row r="391" spans="1:14" ht="40.5">
      <c r="A391" s="204"/>
      <c r="B391" s="217"/>
      <c r="C391" s="204"/>
      <c r="D391" s="219"/>
      <c r="E391" s="77" t="s">
        <v>496</v>
      </c>
      <c r="F391" s="204"/>
      <c r="G391" s="204"/>
      <c r="H391" s="204"/>
      <c r="I391" s="77">
        <v>2193</v>
      </c>
      <c r="J391" s="215"/>
      <c r="K391" s="202"/>
      <c r="L391" s="204"/>
      <c r="M391" s="77">
        <v>2193</v>
      </c>
      <c r="N391" s="83"/>
    </row>
    <row r="392" spans="1:14" ht="40.5">
      <c r="A392" s="89">
        <v>16</v>
      </c>
      <c r="B392" s="166" t="s">
        <v>474</v>
      </c>
      <c r="C392" s="77" t="s">
        <v>160</v>
      </c>
      <c r="D392" s="90">
        <v>980140000213</v>
      </c>
      <c r="E392" s="77" t="s">
        <v>495</v>
      </c>
      <c r="F392" s="77" t="s">
        <v>291</v>
      </c>
      <c r="G392" s="77" t="s">
        <v>544</v>
      </c>
      <c r="H392" s="77">
        <v>0.15</v>
      </c>
      <c r="I392" s="77">
        <v>13025</v>
      </c>
      <c r="J392" s="133">
        <v>1953.75</v>
      </c>
      <c r="K392" s="131">
        <v>9768750</v>
      </c>
      <c r="L392" s="77">
        <v>1953.75</v>
      </c>
      <c r="M392" s="77">
        <v>13025</v>
      </c>
      <c r="N392" s="83"/>
    </row>
    <row r="393" spans="1:14" ht="21">
      <c r="A393" s="205" t="s">
        <v>444</v>
      </c>
      <c r="B393" s="206"/>
      <c r="C393" s="206"/>
      <c r="D393" s="206"/>
      <c r="E393" s="206"/>
      <c r="F393" s="206"/>
      <c r="G393" s="206"/>
      <c r="H393" s="206"/>
      <c r="I393" s="206"/>
      <c r="J393" s="206"/>
      <c r="K393" s="206"/>
      <c r="L393" s="206"/>
      <c r="M393" s="207"/>
      <c r="N393" s="75"/>
    </row>
    <row r="394" spans="1:14" ht="21">
      <c r="A394" s="208" t="s">
        <v>445</v>
      </c>
      <c r="B394" s="209"/>
      <c r="C394" s="209"/>
      <c r="D394" s="209"/>
      <c r="E394" s="209"/>
      <c r="F394" s="209"/>
      <c r="G394" s="209"/>
      <c r="H394" s="209"/>
      <c r="I394" s="209"/>
      <c r="J394" s="209"/>
      <c r="K394" s="209"/>
      <c r="L394" s="209"/>
      <c r="M394" s="210"/>
      <c r="N394" s="91"/>
    </row>
    <row r="395" spans="1:14" ht="40.5">
      <c r="A395" s="76">
        <v>17</v>
      </c>
      <c r="B395" s="166" t="s">
        <v>474</v>
      </c>
      <c r="C395" s="76" t="s">
        <v>170</v>
      </c>
      <c r="D395" s="165">
        <v>540140000014</v>
      </c>
      <c r="E395" s="76" t="s">
        <v>448</v>
      </c>
      <c r="F395" s="76" t="s">
        <v>171</v>
      </c>
      <c r="G395" s="77" t="s">
        <v>532</v>
      </c>
      <c r="H395" s="78">
        <v>70</v>
      </c>
      <c r="I395" s="79">
        <v>3658</v>
      </c>
      <c r="J395" s="130">
        <v>256</v>
      </c>
      <c r="K395" s="130">
        <v>16384000</v>
      </c>
      <c r="L395" s="79">
        <v>256</v>
      </c>
      <c r="M395" s="79">
        <v>3658</v>
      </c>
      <c r="N395" s="75"/>
    </row>
    <row r="396" spans="1:14" ht="21">
      <c r="A396" s="76">
        <v>18</v>
      </c>
      <c r="B396" s="166" t="s">
        <v>474</v>
      </c>
      <c r="C396" s="77" t="s">
        <v>172</v>
      </c>
      <c r="D396" s="80">
        <v>140340000296</v>
      </c>
      <c r="E396" s="76" t="s">
        <v>448</v>
      </c>
      <c r="F396" s="76" t="s">
        <v>173</v>
      </c>
      <c r="G396" s="77" t="s">
        <v>545</v>
      </c>
      <c r="H396" s="78">
        <v>0.75</v>
      </c>
      <c r="I396" s="79">
        <v>200</v>
      </c>
      <c r="J396" s="130">
        <v>150</v>
      </c>
      <c r="K396" s="130">
        <v>255000</v>
      </c>
      <c r="L396" s="79">
        <v>150</v>
      </c>
      <c r="M396" s="79">
        <v>200</v>
      </c>
      <c r="N396" s="75"/>
    </row>
    <row r="397" spans="1:14" ht="40.5">
      <c r="A397" s="76">
        <v>19</v>
      </c>
      <c r="B397" s="166" t="s">
        <v>474</v>
      </c>
      <c r="C397" s="76" t="s">
        <v>160</v>
      </c>
      <c r="D397" s="80">
        <v>980140000213</v>
      </c>
      <c r="E397" s="76" t="s">
        <v>448</v>
      </c>
      <c r="F397" s="76" t="s">
        <v>425</v>
      </c>
      <c r="G397" s="77" t="s">
        <v>543</v>
      </c>
      <c r="H397" s="78">
        <v>1</v>
      </c>
      <c r="I397" s="79">
        <v>13000</v>
      </c>
      <c r="J397" s="130">
        <v>13000</v>
      </c>
      <c r="K397" s="130">
        <v>31395000</v>
      </c>
      <c r="L397" s="79">
        <v>13000</v>
      </c>
      <c r="M397" s="79">
        <v>13000</v>
      </c>
      <c r="N397" s="75"/>
    </row>
    <row r="398" spans="1:14" s="99" customFormat="1" ht="21">
      <c r="A398" s="211" t="s">
        <v>455</v>
      </c>
      <c r="B398" s="211"/>
      <c r="C398" s="211"/>
      <c r="D398" s="211"/>
      <c r="E398" s="211"/>
      <c r="F398" s="211"/>
      <c r="G398" s="211"/>
      <c r="H398" s="211"/>
      <c r="I398" s="105">
        <v>179394.6</v>
      </c>
      <c r="J398" s="105">
        <f>J397+J396+J395+J392+J390+J387+J386+J385+J384+J381+J380+J378+J377+J374+J371+J368+J365+J362+J361+J360+J358</f>
        <v>33172.899999999994</v>
      </c>
      <c r="K398" s="105">
        <f>K397+K396+K395+K392+K390+K389+K388+K387+K386+K385+K384+K383+K382+K381+K380+K379+K378+K377+K376+K375+K374+K373+K372+K371+K370+K369+K368+K367+K366+K365+K364+K363+K362+K361+K360+K358</f>
        <v>269053000</v>
      </c>
      <c r="L398" s="105">
        <f>L397+L396+L395+L392+L391+L390+L389+L388+L387+L386+L385+L384+L383+L382+L381+L380+L379+L378+L377+L376+L375+L374+L373+L372+L371+L370+L369+L368+L367+L366+L365+L364+L363+L362+L361+L360+L358</f>
        <v>33172.9</v>
      </c>
      <c r="M398" s="106">
        <v>179394.6</v>
      </c>
      <c r="N398" s="107"/>
    </row>
    <row r="399" spans="1:14" ht="18.75">
      <c r="A399" s="186" t="s">
        <v>443</v>
      </c>
      <c r="B399" s="187"/>
      <c r="C399" s="187"/>
      <c r="D399" s="187"/>
      <c r="E399" s="187"/>
      <c r="F399" s="187"/>
      <c r="G399" s="187"/>
      <c r="H399" s="187"/>
      <c r="I399" s="187"/>
      <c r="J399" s="187"/>
      <c r="K399" s="187"/>
      <c r="L399" s="187"/>
      <c r="M399" s="188"/>
    </row>
    <row r="400" spans="1:14" ht="18.75">
      <c r="A400" s="175" t="s">
        <v>445</v>
      </c>
      <c r="B400" s="176"/>
      <c r="C400" s="176"/>
      <c r="D400" s="176"/>
      <c r="E400" s="176"/>
      <c r="F400" s="176"/>
      <c r="G400" s="176"/>
      <c r="H400" s="176"/>
      <c r="I400" s="176"/>
      <c r="J400" s="176"/>
      <c r="K400" s="176"/>
      <c r="L400" s="176"/>
      <c r="M400" s="177"/>
    </row>
    <row r="401" spans="1:14" ht="18.75">
      <c r="A401" s="146">
        <v>1</v>
      </c>
      <c r="B401" s="146" t="s">
        <v>475</v>
      </c>
      <c r="C401" s="146" t="s">
        <v>261</v>
      </c>
      <c r="D401" s="18">
        <v>981140001541</v>
      </c>
      <c r="E401" s="146" t="s">
        <v>448</v>
      </c>
      <c r="F401" s="146" t="s">
        <v>262</v>
      </c>
      <c r="G401" s="147" t="s">
        <v>519</v>
      </c>
      <c r="H401" s="20">
        <v>37.700000000000003</v>
      </c>
      <c r="I401" s="4">
        <v>3395</v>
      </c>
      <c r="J401" s="121">
        <v>128</v>
      </c>
      <c r="K401" s="121">
        <v>8000000</v>
      </c>
      <c r="L401" s="4">
        <v>128</v>
      </c>
      <c r="M401" s="4">
        <v>3395</v>
      </c>
      <c r="N401" s="6">
        <f>J401+J403+J404+J406+J407+J408+J409+J410+J412+J413+J414</f>
        <v>1163.08</v>
      </c>
    </row>
    <row r="402" spans="1:14" ht="18.75">
      <c r="A402" s="146">
        <v>2</v>
      </c>
      <c r="B402" s="146" t="s">
        <v>476</v>
      </c>
      <c r="C402" s="146" t="s">
        <v>263</v>
      </c>
      <c r="D402" s="18">
        <v>980240001027</v>
      </c>
      <c r="E402" s="146" t="s">
        <v>448</v>
      </c>
      <c r="F402" s="146" t="s">
        <v>264</v>
      </c>
      <c r="G402" s="146" t="s">
        <v>546</v>
      </c>
      <c r="H402" s="20">
        <v>58</v>
      </c>
      <c r="I402" s="4">
        <v>8189.6</v>
      </c>
      <c r="J402" s="121">
        <v>475</v>
      </c>
      <c r="K402" s="121">
        <v>16150000</v>
      </c>
      <c r="L402" s="4">
        <v>475</v>
      </c>
      <c r="M402" s="4">
        <v>8189.6</v>
      </c>
    </row>
    <row r="403" spans="1:14" ht="18.75">
      <c r="A403" s="146">
        <v>3</v>
      </c>
      <c r="B403" s="146" t="s">
        <v>476</v>
      </c>
      <c r="C403" s="146" t="s">
        <v>263</v>
      </c>
      <c r="D403" s="21" t="s">
        <v>266</v>
      </c>
      <c r="E403" s="146" t="s">
        <v>448</v>
      </c>
      <c r="F403" s="146" t="s">
        <v>262</v>
      </c>
      <c r="G403" s="147" t="s">
        <v>519</v>
      </c>
      <c r="H403" s="20">
        <v>45</v>
      </c>
      <c r="I403" s="4">
        <v>4444.45</v>
      </c>
      <c r="J403" s="121">
        <v>200</v>
      </c>
      <c r="K403" s="121">
        <v>12500000</v>
      </c>
      <c r="L403" s="4">
        <v>200</v>
      </c>
      <c r="M403" s="4">
        <v>4444.45</v>
      </c>
    </row>
    <row r="404" spans="1:14" ht="18.75">
      <c r="A404" s="146">
        <v>4</v>
      </c>
      <c r="B404" s="146" t="s">
        <v>476</v>
      </c>
      <c r="C404" s="146" t="s">
        <v>263</v>
      </c>
      <c r="D404" s="21" t="s">
        <v>266</v>
      </c>
      <c r="E404" s="146" t="s">
        <v>451</v>
      </c>
      <c r="F404" s="146" t="s">
        <v>262</v>
      </c>
      <c r="G404" s="147" t="s">
        <v>519</v>
      </c>
      <c r="H404" s="20">
        <v>39</v>
      </c>
      <c r="I404" s="4">
        <v>1076.93</v>
      </c>
      <c r="J404" s="121">
        <v>42</v>
      </c>
      <c r="K404" s="121">
        <v>2625000</v>
      </c>
      <c r="L404" s="4">
        <v>42</v>
      </c>
      <c r="M404" s="4">
        <v>1076.93</v>
      </c>
    </row>
    <row r="405" spans="1:14" ht="18.75">
      <c r="A405" s="146">
        <v>5</v>
      </c>
      <c r="B405" s="146" t="s">
        <v>475</v>
      </c>
      <c r="C405" s="146" t="s">
        <v>267</v>
      </c>
      <c r="D405" s="21" t="s">
        <v>268</v>
      </c>
      <c r="E405" s="146" t="s">
        <v>448</v>
      </c>
      <c r="F405" s="146" t="s">
        <v>264</v>
      </c>
      <c r="G405" s="147" t="s">
        <v>546</v>
      </c>
      <c r="H405" s="20">
        <v>58</v>
      </c>
      <c r="I405" s="4">
        <v>7741.38</v>
      </c>
      <c r="J405" s="121">
        <v>449</v>
      </c>
      <c r="K405" s="121">
        <v>15266000</v>
      </c>
      <c r="L405" s="4">
        <v>449</v>
      </c>
      <c r="M405" s="4">
        <v>7741.38</v>
      </c>
    </row>
    <row r="406" spans="1:14" ht="18.75">
      <c r="A406" s="146">
        <v>6</v>
      </c>
      <c r="B406" s="146" t="s">
        <v>476</v>
      </c>
      <c r="C406" s="146" t="s">
        <v>269</v>
      </c>
      <c r="D406" s="21" t="s">
        <v>270</v>
      </c>
      <c r="E406" s="146" t="s">
        <v>448</v>
      </c>
      <c r="F406" s="146" t="s">
        <v>262</v>
      </c>
      <c r="G406" s="147" t="s">
        <v>519</v>
      </c>
      <c r="H406" s="20">
        <v>45</v>
      </c>
      <c r="I406" s="4">
        <v>4466.7</v>
      </c>
      <c r="J406" s="121">
        <v>201</v>
      </c>
      <c r="K406" s="121">
        <v>12562500</v>
      </c>
      <c r="L406" s="4">
        <v>201</v>
      </c>
      <c r="M406" s="4">
        <v>4466.7</v>
      </c>
    </row>
    <row r="407" spans="1:14" ht="18.75">
      <c r="A407" s="146">
        <v>7</v>
      </c>
      <c r="B407" s="146" t="s">
        <v>476</v>
      </c>
      <c r="C407" s="146" t="s">
        <v>271</v>
      </c>
      <c r="D407" s="21" t="s">
        <v>272</v>
      </c>
      <c r="E407" s="146" t="s">
        <v>448</v>
      </c>
      <c r="F407" s="146" t="s">
        <v>262</v>
      </c>
      <c r="G407" s="147" t="s">
        <v>519</v>
      </c>
      <c r="H407" s="20">
        <v>45</v>
      </c>
      <c r="I407" s="4">
        <v>1000</v>
      </c>
      <c r="J407" s="121">
        <v>45</v>
      </c>
      <c r="K407" s="121">
        <v>2812500</v>
      </c>
      <c r="L407" s="4">
        <v>45</v>
      </c>
      <c r="M407" s="4">
        <v>1000</v>
      </c>
    </row>
    <row r="408" spans="1:14" ht="18.75">
      <c r="A408" s="146">
        <v>8</v>
      </c>
      <c r="B408" s="146" t="s">
        <v>476</v>
      </c>
      <c r="C408" s="146" t="s">
        <v>273</v>
      </c>
      <c r="D408" s="21" t="s">
        <v>274</v>
      </c>
      <c r="E408" s="146" t="s">
        <v>452</v>
      </c>
      <c r="F408" s="146" t="s">
        <v>262</v>
      </c>
      <c r="G408" s="147" t="s">
        <v>547</v>
      </c>
      <c r="H408" s="20">
        <v>100</v>
      </c>
      <c r="I408" s="4">
        <v>3200</v>
      </c>
      <c r="J408" s="121">
        <v>320</v>
      </c>
      <c r="K408" s="121">
        <v>20000000</v>
      </c>
      <c r="L408" s="4">
        <v>320</v>
      </c>
      <c r="M408" s="4">
        <v>3200</v>
      </c>
    </row>
    <row r="409" spans="1:14" ht="18.75">
      <c r="A409" s="146">
        <v>9</v>
      </c>
      <c r="B409" s="146" t="s">
        <v>476</v>
      </c>
      <c r="C409" s="146" t="s">
        <v>276</v>
      </c>
      <c r="D409" s="21" t="s">
        <v>277</v>
      </c>
      <c r="E409" s="146" t="s">
        <v>448</v>
      </c>
      <c r="F409" s="146" t="s">
        <v>262</v>
      </c>
      <c r="G409" s="147" t="s">
        <v>519</v>
      </c>
      <c r="H409" s="20">
        <v>45</v>
      </c>
      <c r="I409" s="4">
        <v>2222.3000000000002</v>
      </c>
      <c r="J409" s="121">
        <v>100</v>
      </c>
      <c r="K409" s="121">
        <v>6250000</v>
      </c>
      <c r="L409" s="4">
        <v>100</v>
      </c>
      <c r="M409" s="4">
        <v>2222.3000000000002</v>
      </c>
    </row>
    <row r="410" spans="1:14" ht="18.75">
      <c r="A410" s="146">
        <v>10</v>
      </c>
      <c r="B410" s="146" t="s">
        <v>476</v>
      </c>
      <c r="C410" s="146" t="s">
        <v>278</v>
      </c>
      <c r="D410" s="21" t="s">
        <v>279</v>
      </c>
      <c r="E410" s="146" t="s">
        <v>491</v>
      </c>
      <c r="F410" s="146" t="s">
        <v>262</v>
      </c>
      <c r="G410" s="147" t="s">
        <v>519</v>
      </c>
      <c r="H410" s="20">
        <v>40</v>
      </c>
      <c r="I410" s="4">
        <v>2500</v>
      </c>
      <c r="J410" s="121">
        <v>100</v>
      </c>
      <c r="K410" s="121">
        <v>6250000</v>
      </c>
      <c r="L410" s="4">
        <v>100</v>
      </c>
      <c r="M410" s="4">
        <v>2500</v>
      </c>
    </row>
    <row r="411" spans="1:14" ht="18.75">
      <c r="A411" s="175" t="s">
        <v>446</v>
      </c>
      <c r="B411" s="176"/>
      <c r="C411" s="176"/>
      <c r="D411" s="176"/>
      <c r="E411" s="176"/>
      <c r="F411" s="176"/>
      <c r="G411" s="176"/>
      <c r="H411" s="176"/>
      <c r="I411" s="176"/>
      <c r="J411" s="176"/>
      <c r="K411" s="176"/>
      <c r="L411" s="176"/>
      <c r="M411" s="177"/>
    </row>
    <row r="412" spans="1:14" ht="18.75">
      <c r="A412" s="146">
        <v>11</v>
      </c>
      <c r="B412" s="146" t="s">
        <v>475</v>
      </c>
      <c r="C412" s="146" t="s">
        <v>280</v>
      </c>
      <c r="D412" s="18">
        <v>120740010303</v>
      </c>
      <c r="E412" s="146" t="s">
        <v>457</v>
      </c>
      <c r="F412" s="146" t="s">
        <v>262</v>
      </c>
      <c r="G412" s="147" t="s">
        <v>519</v>
      </c>
      <c r="H412" s="20">
        <v>161</v>
      </c>
      <c r="I412" s="4">
        <v>106</v>
      </c>
      <c r="J412" s="121">
        <v>17.059999999999999</v>
      </c>
      <c r="K412" s="121">
        <v>1066250</v>
      </c>
      <c r="L412" s="4">
        <v>17.059999999999999</v>
      </c>
      <c r="M412" s="4">
        <v>106</v>
      </c>
    </row>
    <row r="413" spans="1:14" ht="18.75">
      <c r="A413" s="146">
        <v>12</v>
      </c>
      <c r="B413" s="146" t="s">
        <v>476</v>
      </c>
      <c r="C413" s="146" t="s">
        <v>280</v>
      </c>
      <c r="D413" s="18">
        <v>120740010303</v>
      </c>
      <c r="E413" s="147" t="s">
        <v>492</v>
      </c>
      <c r="F413" s="146" t="s">
        <v>262</v>
      </c>
      <c r="G413" s="147" t="s">
        <v>519</v>
      </c>
      <c r="H413" s="20">
        <v>161</v>
      </c>
      <c r="I413" s="4">
        <v>27</v>
      </c>
      <c r="J413" s="121">
        <v>4.3499999999999996</v>
      </c>
      <c r="K413" s="121">
        <v>271875</v>
      </c>
      <c r="L413" s="4">
        <v>4.3499999999999996</v>
      </c>
      <c r="M413" s="4">
        <v>27</v>
      </c>
    </row>
    <row r="414" spans="1:14" ht="18.75">
      <c r="A414" s="146">
        <v>13</v>
      </c>
      <c r="B414" s="146" t="s">
        <v>475</v>
      </c>
      <c r="C414" s="146" t="s">
        <v>280</v>
      </c>
      <c r="D414" s="18">
        <v>120740010303</v>
      </c>
      <c r="E414" s="146" t="s">
        <v>451</v>
      </c>
      <c r="F414" s="146" t="s">
        <v>262</v>
      </c>
      <c r="G414" s="147" t="s">
        <v>519</v>
      </c>
      <c r="H414" s="20">
        <v>39</v>
      </c>
      <c r="I414" s="4">
        <v>145.5</v>
      </c>
      <c r="J414" s="121">
        <v>5.67</v>
      </c>
      <c r="K414" s="121">
        <v>354375</v>
      </c>
      <c r="L414" s="4">
        <v>5.67</v>
      </c>
      <c r="M414" s="4">
        <v>145.5</v>
      </c>
    </row>
    <row r="415" spans="1:14" ht="18.75">
      <c r="A415" s="146">
        <v>14</v>
      </c>
      <c r="B415" s="146" t="s">
        <v>476</v>
      </c>
      <c r="C415" s="146" t="s">
        <v>280</v>
      </c>
      <c r="D415" s="18">
        <v>120740010303</v>
      </c>
      <c r="E415" s="146" t="s">
        <v>282</v>
      </c>
      <c r="F415" s="146" t="s">
        <v>283</v>
      </c>
      <c r="G415" s="146" t="s">
        <v>546</v>
      </c>
      <c r="H415" s="20">
        <v>102</v>
      </c>
      <c r="I415" s="4">
        <v>37</v>
      </c>
      <c r="J415" s="121">
        <v>3.77</v>
      </c>
      <c r="K415" s="121">
        <v>128180</v>
      </c>
      <c r="L415" s="4">
        <v>3.77</v>
      </c>
      <c r="M415" s="4">
        <v>37</v>
      </c>
    </row>
    <row r="416" spans="1:14" ht="18.75">
      <c r="A416" s="175" t="s">
        <v>447</v>
      </c>
      <c r="B416" s="176"/>
      <c r="C416" s="176"/>
      <c r="D416" s="176"/>
      <c r="E416" s="176"/>
      <c r="F416" s="176"/>
      <c r="G416" s="176"/>
      <c r="H416" s="176"/>
      <c r="I416" s="176"/>
      <c r="J416" s="176"/>
      <c r="K416" s="176"/>
      <c r="L416" s="176"/>
      <c r="M416" s="177"/>
    </row>
    <row r="417" spans="1:14" ht="18.75">
      <c r="A417" s="146">
        <v>15</v>
      </c>
      <c r="B417" s="146" t="s">
        <v>476</v>
      </c>
      <c r="C417" s="146" t="s">
        <v>284</v>
      </c>
      <c r="D417" s="18">
        <v>690108350184</v>
      </c>
      <c r="E417" s="146" t="s">
        <v>451</v>
      </c>
      <c r="F417" s="146" t="s">
        <v>264</v>
      </c>
      <c r="G417" s="147" t="s">
        <v>546</v>
      </c>
      <c r="H417" s="20">
        <v>44</v>
      </c>
      <c r="I417" s="4">
        <v>11.2</v>
      </c>
      <c r="J417" s="121">
        <v>0.49</v>
      </c>
      <c r="K417" s="121">
        <v>16660</v>
      </c>
      <c r="L417" s="4">
        <v>0.49</v>
      </c>
      <c r="M417" s="4">
        <v>11.2</v>
      </c>
    </row>
    <row r="418" spans="1:14" ht="18.75">
      <c r="A418" s="146">
        <v>16</v>
      </c>
      <c r="B418" s="146" t="s">
        <v>476</v>
      </c>
      <c r="C418" s="146" t="s">
        <v>284</v>
      </c>
      <c r="D418" s="18">
        <v>690108350184</v>
      </c>
      <c r="E418" s="146" t="s">
        <v>457</v>
      </c>
      <c r="F418" s="146" t="s">
        <v>264</v>
      </c>
      <c r="G418" s="146" t="s">
        <v>546</v>
      </c>
      <c r="H418" s="20">
        <v>58</v>
      </c>
      <c r="I418" s="4">
        <v>16.5</v>
      </c>
      <c r="J418" s="121">
        <v>0.95</v>
      </c>
      <c r="K418" s="121">
        <v>32300</v>
      </c>
      <c r="L418" s="4">
        <v>0.95</v>
      </c>
      <c r="M418" s="4">
        <v>16.5</v>
      </c>
    </row>
    <row r="419" spans="1:14" ht="18.75">
      <c r="A419" s="146">
        <v>17</v>
      </c>
      <c r="B419" s="146" t="s">
        <v>476</v>
      </c>
      <c r="C419" s="146" t="s">
        <v>284</v>
      </c>
      <c r="D419" s="18">
        <v>690108350184</v>
      </c>
      <c r="E419" s="146" t="s">
        <v>492</v>
      </c>
      <c r="F419" s="146" t="s">
        <v>264</v>
      </c>
      <c r="G419" s="147" t="s">
        <v>546</v>
      </c>
      <c r="H419" s="20">
        <v>175</v>
      </c>
      <c r="I419" s="4">
        <v>12.9</v>
      </c>
      <c r="J419" s="121">
        <v>2.2599999999999998</v>
      </c>
      <c r="K419" s="121">
        <v>76840</v>
      </c>
      <c r="L419" s="4">
        <v>2.2599999999999998</v>
      </c>
      <c r="M419" s="4">
        <v>12.9</v>
      </c>
    </row>
    <row r="420" spans="1:14" ht="18.75">
      <c r="A420" s="189" t="s">
        <v>444</v>
      </c>
      <c r="B420" s="199"/>
      <c r="C420" s="199"/>
      <c r="D420" s="199"/>
      <c r="E420" s="199"/>
      <c r="F420" s="199"/>
      <c r="G420" s="199"/>
      <c r="H420" s="199"/>
      <c r="I420" s="199"/>
      <c r="J420" s="199"/>
      <c r="K420" s="199"/>
      <c r="L420" s="199"/>
      <c r="M420" s="200"/>
    </row>
    <row r="421" spans="1:14" ht="18.75">
      <c r="A421" s="175" t="s">
        <v>445</v>
      </c>
      <c r="B421" s="176"/>
      <c r="C421" s="176"/>
      <c r="D421" s="176"/>
      <c r="E421" s="176"/>
      <c r="F421" s="176"/>
      <c r="G421" s="176"/>
      <c r="H421" s="176"/>
      <c r="I421" s="176"/>
      <c r="J421" s="176"/>
      <c r="K421" s="176"/>
      <c r="L421" s="176"/>
      <c r="M421" s="177"/>
    </row>
    <row r="422" spans="1:14" ht="18.75">
      <c r="A422" s="146">
        <v>18</v>
      </c>
      <c r="B422" s="146" t="s">
        <v>476</v>
      </c>
      <c r="C422" s="146" t="s">
        <v>276</v>
      </c>
      <c r="D422" s="21" t="s">
        <v>277</v>
      </c>
      <c r="E422" s="146" t="s">
        <v>448</v>
      </c>
      <c r="F422" s="146" t="s">
        <v>285</v>
      </c>
      <c r="G422" s="146" t="s">
        <v>543</v>
      </c>
      <c r="H422" s="20" t="s">
        <v>286</v>
      </c>
      <c r="I422" s="4">
        <v>5643</v>
      </c>
      <c r="J422" s="121">
        <v>5643</v>
      </c>
      <c r="K422" s="121">
        <v>13627845</v>
      </c>
      <c r="L422" s="4">
        <v>5643</v>
      </c>
      <c r="M422" s="4">
        <v>5643</v>
      </c>
    </row>
    <row r="423" spans="1:14" ht="18.75">
      <c r="A423" s="146">
        <v>19</v>
      </c>
      <c r="B423" s="146" t="s">
        <v>476</v>
      </c>
      <c r="C423" s="147" t="s">
        <v>276</v>
      </c>
      <c r="D423" s="21" t="s">
        <v>277</v>
      </c>
      <c r="E423" s="146" t="s">
        <v>503</v>
      </c>
      <c r="F423" s="146" t="s">
        <v>285</v>
      </c>
      <c r="G423" s="146" t="s">
        <v>543</v>
      </c>
      <c r="H423" s="20" t="s">
        <v>286</v>
      </c>
      <c r="I423" s="4">
        <v>357</v>
      </c>
      <c r="J423" s="121">
        <v>357</v>
      </c>
      <c r="K423" s="121">
        <v>862155</v>
      </c>
      <c r="L423" s="4">
        <v>357</v>
      </c>
      <c r="M423" s="4">
        <v>357</v>
      </c>
    </row>
    <row r="424" spans="1:14" s="99" customFormat="1" ht="20.25">
      <c r="A424" s="183" t="s">
        <v>455</v>
      </c>
      <c r="B424" s="183"/>
      <c r="C424" s="183"/>
      <c r="D424" s="183"/>
      <c r="E424" s="183"/>
      <c r="F424" s="183"/>
      <c r="G424" s="183"/>
      <c r="H424" s="183"/>
      <c r="I424" s="100">
        <f>I423+I422+I419+I418+I417+I415+I414+I413+I412+I410+I409+I408+I407+I406+I405+I404+I403+I402+I401</f>
        <v>44592.46</v>
      </c>
      <c r="J424" s="100">
        <f>J423+J422+J419+J418+J417+J415+J414+J413+J412+J410+J409+J408+J407+J406+J405+J404+J403+J402+J401</f>
        <v>8094.5500000000011</v>
      </c>
      <c r="K424" s="100">
        <f>K423+K422+K419+K418+K417+K415+K414+K413+K412+K410+K409+K408+K407+K406+K405+K404+K403+K402+K401</f>
        <v>118852480</v>
      </c>
      <c r="L424" s="100">
        <f>L423+L422+L419+L418+L417+L415+L414+L413+L412+L410+L409+L408+L407+L406+L405+L404+L403+L402+L401</f>
        <v>8094.5500000000011</v>
      </c>
      <c r="M424" s="100">
        <f>M423+M422+M419+M418+M417+M415+M414+M413+M412+M410+M409+M408+M407+M406+M405+M404+M403+M402+M401</f>
        <v>44592.46</v>
      </c>
    </row>
    <row r="425" spans="1:14" ht="18.75">
      <c r="A425" s="189" t="s">
        <v>443</v>
      </c>
      <c r="B425" s="199"/>
      <c r="C425" s="199"/>
      <c r="D425" s="199"/>
      <c r="E425" s="199"/>
      <c r="F425" s="199"/>
      <c r="G425" s="199"/>
      <c r="H425" s="199"/>
      <c r="I425" s="199"/>
      <c r="J425" s="199"/>
      <c r="K425" s="199"/>
      <c r="L425" s="199"/>
      <c r="M425" s="200"/>
    </row>
    <row r="426" spans="1:14" ht="18.75">
      <c r="A426" s="175" t="s">
        <v>445</v>
      </c>
      <c r="B426" s="176"/>
      <c r="C426" s="176"/>
      <c r="D426" s="176"/>
      <c r="E426" s="176"/>
      <c r="F426" s="176"/>
      <c r="G426" s="176"/>
      <c r="H426" s="176"/>
      <c r="I426" s="176"/>
      <c r="J426" s="176"/>
      <c r="K426" s="176"/>
      <c r="L426" s="176"/>
      <c r="M426" s="177"/>
    </row>
    <row r="427" spans="1:14" ht="18.75">
      <c r="A427" s="184">
        <v>1</v>
      </c>
      <c r="B427" s="184" t="s">
        <v>477</v>
      </c>
      <c r="C427" s="184" t="s">
        <v>177</v>
      </c>
      <c r="D427" s="196" t="s">
        <v>178</v>
      </c>
      <c r="E427" s="146" t="s">
        <v>448</v>
      </c>
      <c r="F427" s="146" t="s">
        <v>12</v>
      </c>
      <c r="G427" s="184" t="s">
        <v>519</v>
      </c>
      <c r="H427" s="20">
        <v>45</v>
      </c>
      <c r="I427" s="4">
        <v>10378</v>
      </c>
      <c r="J427" s="5">
        <v>467</v>
      </c>
      <c r="K427" s="5">
        <v>29187500</v>
      </c>
      <c r="L427" s="4">
        <v>467</v>
      </c>
      <c r="M427" s="4">
        <v>10378</v>
      </c>
      <c r="N427" s="141">
        <f>J427+J428+J429+J430+J431+J432+J433+J434+J435+J436+J437+J438+J439+J440+J441+J442+J450+J454+J455+J456</f>
        <v>1613.9999999999998</v>
      </c>
    </row>
    <row r="428" spans="1:14" ht="18.75">
      <c r="A428" s="192"/>
      <c r="B428" s="192"/>
      <c r="C428" s="192"/>
      <c r="D428" s="197"/>
      <c r="E428" s="146" t="s">
        <v>451</v>
      </c>
      <c r="F428" s="146" t="s">
        <v>12</v>
      </c>
      <c r="G428" s="192"/>
      <c r="H428" s="20">
        <v>39</v>
      </c>
      <c r="I428" s="4">
        <v>2359</v>
      </c>
      <c r="J428" s="5">
        <v>92</v>
      </c>
      <c r="K428" s="5">
        <v>5750000</v>
      </c>
      <c r="L428" s="4">
        <v>92</v>
      </c>
      <c r="M428" s="4">
        <v>2359</v>
      </c>
    </row>
    <row r="429" spans="1:14" ht="18.75">
      <c r="A429" s="192"/>
      <c r="B429" s="192"/>
      <c r="C429" s="185"/>
      <c r="D429" s="198"/>
      <c r="E429" s="146" t="s">
        <v>486</v>
      </c>
      <c r="F429" s="146" t="s">
        <v>12</v>
      </c>
      <c r="G429" s="185"/>
      <c r="H429" s="20">
        <v>41</v>
      </c>
      <c r="I429" s="4">
        <v>1073</v>
      </c>
      <c r="J429" s="5">
        <v>44</v>
      </c>
      <c r="K429" s="5">
        <v>2750000</v>
      </c>
      <c r="L429" s="4">
        <v>44</v>
      </c>
      <c r="M429" s="4">
        <v>1073</v>
      </c>
    </row>
    <row r="430" spans="1:14" ht="18.75">
      <c r="A430" s="185"/>
      <c r="B430" s="185"/>
      <c r="C430" s="149" t="s">
        <v>179</v>
      </c>
      <c r="D430" s="156" t="s">
        <v>180</v>
      </c>
      <c r="E430" s="146" t="s">
        <v>448</v>
      </c>
      <c r="F430" s="146" t="s">
        <v>12</v>
      </c>
      <c r="G430" s="146" t="s">
        <v>519</v>
      </c>
      <c r="H430" s="20">
        <v>45</v>
      </c>
      <c r="I430" s="4">
        <v>1422</v>
      </c>
      <c r="J430" s="5">
        <v>64</v>
      </c>
      <c r="K430" s="5">
        <v>4000000</v>
      </c>
      <c r="L430" s="4">
        <v>64</v>
      </c>
      <c r="M430" s="4">
        <v>1422</v>
      </c>
    </row>
    <row r="431" spans="1:14" ht="18.75">
      <c r="A431" s="146">
        <v>2</v>
      </c>
      <c r="B431" s="146" t="s">
        <v>477</v>
      </c>
      <c r="C431" s="149" t="s">
        <v>182</v>
      </c>
      <c r="D431" s="156" t="s">
        <v>183</v>
      </c>
      <c r="E431" s="146" t="s">
        <v>448</v>
      </c>
      <c r="F431" s="146" t="s">
        <v>12</v>
      </c>
      <c r="G431" s="146" t="s">
        <v>519</v>
      </c>
      <c r="H431" s="20">
        <v>45</v>
      </c>
      <c r="I431" s="4">
        <v>4267</v>
      </c>
      <c r="J431" s="5">
        <v>192</v>
      </c>
      <c r="K431" s="5">
        <v>12000000</v>
      </c>
      <c r="L431" s="4">
        <v>192</v>
      </c>
      <c r="M431" s="4">
        <v>4267</v>
      </c>
    </row>
    <row r="432" spans="1:14" ht="18.75">
      <c r="A432" s="184">
        <v>3</v>
      </c>
      <c r="B432" s="184" t="s">
        <v>477</v>
      </c>
      <c r="C432" s="184" t="s">
        <v>184</v>
      </c>
      <c r="D432" s="196" t="s">
        <v>185</v>
      </c>
      <c r="E432" s="146" t="s">
        <v>448</v>
      </c>
      <c r="F432" s="146" t="s">
        <v>12</v>
      </c>
      <c r="G432" s="184" t="s">
        <v>519</v>
      </c>
      <c r="H432" s="20">
        <v>45</v>
      </c>
      <c r="I432" s="4">
        <v>3355</v>
      </c>
      <c r="J432" s="5">
        <v>151</v>
      </c>
      <c r="K432" s="5">
        <v>9437500</v>
      </c>
      <c r="L432" s="4">
        <v>151</v>
      </c>
      <c r="M432" s="4">
        <v>3355</v>
      </c>
    </row>
    <row r="433" spans="1:13" ht="18.75">
      <c r="A433" s="185"/>
      <c r="B433" s="185"/>
      <c r="C433" s="185"/>
      <c r="D433" s="198"/>
      <c r="E433" s="146" t="s">
        <v>452</v>
      </c>
      <c r="F433" s="146" t="s">
        <v>12</v>
      </c>
      <c r="G433" s="185"/>
      <c r="H433" s="20">
        <v>179</v>
      </c>
      <c r="I433" s="4">
        <v>497</v>
      </c>
      <c r="J433" s="5">
        <v>89</v>
      </c>
      <c r="K433" s="5">
        <v>5562500</v>
      </c>
      <c r="L433" s="4">
        <v>89</v>
      </c>
      <c r="M433" s="4">
        <v>497</v>
      </c>
    </row>
    <row r="434" spans="1:13" ht="18.75">
      <c r="A434" s="146">
        <v>4</v>
      </c>
      <c r="B434" s="146" t="s">
        <v>477</v>
      </c>
      <c r="C434" s="149" t="s">
        <v>186</v>
      </c>
      <c r="D434" s="156" t="s">
        <v>187</v>
      </c>
      <c r="E434" s="146" t="s">
        <v>490</v>
      </c>
      <c r="F434" s="146" t="s">
        <v>12</v>
      </c>
      <c r="G434" s="149" t="s">
        <v>519</v>
      </c>
      <c r="H434" s="20">
        <v>40</v>
      </c>
      <c r="I434" s="4">
        <v>3350</v>
      </c>
      <c r="J434" s="5">
        <v>134</v>
      </c>
      <c r="K434" s="5">
        <v>8375000</v>
      </c>
      <c r="L434" s="4">
        <v>134</v>
      </c>
      <c r="M434" s="4">
        <v>3350</v>
      </c>
    </row>
    <row r="435" spans="1:13" ht="18.75">
      <c r="A435" s="184">
        <v>5</v>
      </c>
      <c r="B435" s="184" t="s">
        <v>477</v>
      </c>
      <c r="C435" s="193" t="s">
        <v>188</v>
      </c>
      <c r="D435" s="196" t="s">
        <v>189</v>
      </c>
      <c r="E435" s="146" t="s">
        <v>448</v>
      </c>
      <c r="F435" s="184" t="s">
        <v>12</v>
      </c>
      <c r="G435" s="184" t="s">
        <v>519</v>
      </c>
      <c r="H435" s="20">
        <v>45</v>
      </c>
      <c r="I435" s="4">
        <v>2500</v>
      </c>
      <c r="J435" s="5">
        <v>112.5</v>
      </c>
      <c r="K435" s="5">
        <v>7031250</v>
      </c>
      <c r="L435" s="4">
        <v>112.5</v>
      </c>
      <c r="M435" s="4">
        <v>2500</v>
      </c>
    </row>
    <row r="436" spans="1:13" ht="18.75">
      <c r="A436" s="192"/>
      <c r="B436" s="192"/>
      <c r="C436" s="194"/>
      <c r="D436" s="197"/>
      <c r="E436" s="146" t="s">
        <v>451</v>
      </c>
      <c r="F436" s="192"/>
      <c r="G436" s="192"/>
      <c r="H436" s="20">
        <v>39</v>
      </c>
      <c r="I436" s="4">
        <v>130</v>
      </c>
      <c r="J436" s="5">
        <v>5.07</v>
      </c>
      <c r="K436" s="5">
        <v>316875</v>
      </c>
      <c r="L436" s="4">
        <v>5.07</v>
      </c>
      <c r="M436" s="4">
        <v>130</v>
      </c>
    </row>
    <row r="437" spans="1:13" ht="18.75">
      <c r="A437" s="192"/>
      <c r="B437" s="192"/>
      <c r="C437" s="194"/>
      <c r="D437" s="197"/>
      <c r="E437" s="146" t="s">
        <v>503</v>
      </c>
      <c r="F437" s="192"/>
      <c r="G437" s="192"/>
      <c r="H437" s="20">
        <v>36</v>
      </c>
      <c r="I437" s="4">
        <v>30</v>
      </c>
      <c r="J437" s="5">
        <v>1.08</v>
      </c>
      <c r="K437" s="5">
        <v>67500</v>
      </c>
      <c r="L437" s="4">
        <v>1.08</v>
      </c>
      <c r="M437" s="4">
        <v>30</v>
      </c>
    </row>
    <row r="438" spans="1:13" ht="18.75">
      <c r="A438" s="192"/>
      <c r="B438" s="192"/>
      <c r="C438" s="194"/>
      <c r="D438" s="197"/>
      <c r="E438" s="146" t="s">
        <v>491</v>
      </c>
      <c r="F438" s="192"/>
      <c r="G438" s="192"/>
      <c r="H438" s="20">
        <v>40</v>
      </c>
      <c r="I438" s="4">
        <v>19</v>
      </c>
      <c r="J438" s="5">
        <v>0.76</v>
      </c>
      <c r="K438" s="5">
        <v>47500</v>
      </c>
      <c r="L438" s="4">
        <v>0.76</v>
      </c>
      <c r="M438" s="4">
        <v>19</v>
      </c>
    </row>
    <row r="439" spans="1:13" ht="18.75">
      <c r="A439" s="192"/>
      <c r="B439" s="192"/>
      <c r="C439" s="194"/>
      <c r="D439" s="197"/>
      <c r="E439" s="146" t="s">
        <v>490</v>
      </c>
      <c r="F439" s="192"/>
      <c r="G439" s="192"/>
      <c r="H439" s="20">
        <v>40</v>
      </c>
      <c r="I439" s="4">
        <v>500</v>
      </c>
      <c r="J439" s="5">
        <v>20</v>
      </c>
      <c r="K439" s="5">
        <v>1250000</v>
      </c>
      <c r="L439" s="4">
        <v>20</v>
      </c>
      <c r="M439" s="4">
        <v>500</v>
      </c>
    </row>
    <row r="440" spans="1:13" ht="18.75">
      <c r="A440" s="192"/>
      <c r="B440" s="192"/>
      <c r="C440" s="194"/>
      <c r="D440" s="197"/>
      <c r="E440" s="146" t="s">
        <v>486</v>
      </c>
      <c r="F440" s="192"/>
      <c r="G440" s="192"/>
      <c r="H440" s="20">
        <v>41</v>
      </c>
      <c r="I440" s="4">
        <v>380</v>
      </c>
      <c r="J440" s="5">
        <v>15.58</v>
      </c>
      <c r="K440" s="5">
        <v>973750</v>
      </c>
      <c r="L440" s="4">
        <v>15.58</v>
      </c>
      <c r="M440" s="4">
        <v>380</v>
      </c>
    </row>
    <row r="441" spans="1:13" ht="18.75">
      <c r="A441" s="192"/>
      <c r="B441" s="192"/>
      <c r="C441" s="194"/>
      <c r="D441" s="197"/>
      <c r="E441" s="146" t="s">
        <v>72</v>
      </c>
      <c r="F441" s="192"/>
      <c r="G441" s="192"/>
      <c r="H441" s="20">
        <v>63</v>
      </c>
      <c r="I441" s="4">
        <v>200</v>
      </c>
      <c r="J441" s="5">
        <v>12.6</v>
      </c>
      <c r="K441" s="5">
        <v>787500</v>
      </c>
      <c r="L441" s="4">
        <v>12.6</v>
      </c>
      <c r="M441" s="4">
        <v>200</v>
      </c>
    </row>
    <row r="442" spans="1:13" ht="18.75">
      <c r="A442" s="192"/>
      <c r="B442" s="192"/>
      <c r="C442" s="194"/>
      <c r="D442" s="197"/>
      <c r="E442" s="146" t="s">
        <v>452</v>
      </c>
      <c r="F442" s="185"/>
      <c r="G442" s="185"/>
      <c r="H442" s="20">
        <v>179</v>
      </c>
      <c r="I442" s="4">
        <v>119.6</v>
      </c>
      <c r="J442" s="5">
        <v>21.41</v>
      </c>
      <c r="K442" s="5">
        <v>1338125</v>
      </c>
      <c r="L442" s="4">
        <v>21.41</v>
      </c>
      <c r="M442" s="4">
        <v>119.6</v>
      </c>
    </row>
    <row r="443" spans="1:13" ht="18.75">
      <c r="A443" s="192"/>
      <c r="B443" s="192"/>
      <c r="C443" s="194"/>
      <c r="D443" s="197"/>
      <c r="E443" s="146" t="s">
        <v>448</v>
      </c>
      <c r="F443" s="193" t="s">
        <v>453</v>
      </c>
      <c r="G443" s="184" t="s">
        <v>527</v>
      </c>
      <c r="H443" s="20">
        <v>58</v>
      </c>
      <c r="I443" s="4">
        <v>2500</v>
      </c>
      <c r="J443" s="5">
        <v>145</v>
      </c>
      <c r="K443" s="5">
        <v>4930000</v>
      </c>
      <c r="L443" s="4">
        <v>145</v>
      </c>
      <c r="M443" s="4">
        <v>2500</v>
      </c>
    </row>
    <row r="444" spans="1:13" ht="18.75">
      <c r="A444" s="192"/>
      <c r="B444" s="192"/>
      <c r="C444" s="194"/>
      <c r="D444" s="197"/>
      <c r="E444" s="146" t="s">
        <v>451</v>
      </c>
      <c r="F444" s="194"/>
      <c r="G444" s="192"/>
      <c r="H444" s="20">
        <v>44</v>
      </c>
      <c r="I444" s="4">
        <v>250</v>
      </c>
      <c r="J444" s="5">
        <v>5.72</v>
      </c>
      <c r="K444" s="5">
        <v>194480</v>
      </c>
      <c r="L444" s="4">
        <v>5.72</v>
      </c>
      <c r="M444" s="4">
        <v>250</v>
      </c>
    </row>
    <row r="445" spans="1:13" ht="18.75">
      <c r="A445" s="192"/>
      <c r="B445" s="192"/>
      <c r="C445" s="194"/>
      <c r="D445" s="197"/>
      <c r="E445" s="146" t="s">
        <v>503</v>
      </c>
      <c r="F445" s="194"/>
      <c r="G445" s="192"/>
      <c r="H445" s="20">
        <v>29</v>
      </c>
      <c r="I445" s="4">
        <v>30</v>
      </c>
      <c r="J445" s="5">
        <v>0.87</v>
      </c>
      <c r="K445" s="5">
        <v>29580</v>
      </c>
      <c r="L445" s="4">
        <v>0.87</v>
      </c>
      <c r="M445" s="4">
        <v>30</v>
      </c>
    </row>
    <row r="446" spans="1:13" ht="18.75">
      <c r="A446" s="192"/>
      <c r="B446" s="192"/>
      <c r="C446" s="194"/>
      <c r="D446" s="197"/>
      <c r="E446" s="146" t="s">
        <v>491</v>
      </c>
      <c r="F446" s="194"/>
      <c r="G446" s="192"/>
      <c r="H446" s="20">
        <v>44</v>
      </c>
      <c r="I446" s="4">
        <v>19</v>
      </c>
      <c r="J446" s="35">
        <v>0.83599999999999997</v>
      </c>
      <c r="K446" s="5">
        <v>28424</v>
      </c>
      <c r="L446" s="36">
        <v>0.83599999999999997</v>
      </c>
      <c r="M446" s="4">
        <v>19</v>
      </c>
    </row>
    <row r="447" spans="1:13" ht="18.75">
      <c r="A447" s="192"/>
      <c r="B447" s="192"/>
      <c r="C447" s="194"/>
      <c r="D447" s="197"/>
      <c r="E447" s="146" t="s">
        <v>490</v>
      </c>
      <c r="F447" s="194"/>
      <c r="G447" s="192"/>
      <c r="H447" s="20">
        <v>44</v>
      </c>
      <c r="I447" s="4">
        <v>500</v>
      </c>
      <c r="J447" s="5">
        <v>22</v>
      </c>
      <c r="K447" s="5">
        <v>748000</v>
      </c>
      <c r="L447" s="4">
        <v>22</v>
      </c>
      <c r="M447" s="4">
        <v>500</v>
      </c>
    </row>
    <row r="448" spans="1:13" ht="18.75">
      <c r="A448" s="192"/>
      <c r="B448" s="192"/>
      <c r="C448" s="194"/>
      <c r="D448" s="197"/>
      <c r="E448" s="146" t="s">
        <v>486</v>
      </c>
      <c r="F448" s="194"/>
      <c r="G448" s="192"/>
      <c r="H448" s="20">
        <v>44</v>
      </c>
      <c r="I448" s="4">
        <v>380</v>
      </c>
      <c r="J448" s="5">
        <v>11.02</v>
      </c>
      <c r="K448" s="5">
        <v>374680</v>
      </c>
      <c r="L448" s="4">
        <v>11.02</v>
      </c>
      <c r="M448" s="4">
        <v>380</v>
      </c>
    </row>
    <row r="449" spans="1:13" ht="37.5">
      <c r="A449" s="185"/>
      <c r="B449" s="185"/>
      <c r="C449" s="195"/>
      <c r="D449" s="198"/>
      <c r="E449" s="147" t="s">
        <v>487</v>
      </c>
      <c r="F449" s="195"/>
      <c r="G449" s="185"/>
      <c r="H449" s="20">
        <v>102</v>
      </c>
      <c r="I449" s="4">
        <v>152.5</v>
      </c>
      <c r="J449" s="35">
        <v>15.554</v>
      </c>
      <c r="K449" s="5">
        <v>528836</v>
      </c>
      <c r="L449" s="36">
        <v>15.554</v>
      </c>
      <c r="M449" s="4">
        <v>152.5</v>
      </c>
    </row>
    <row r="450" spans="1:13" ht="18.75">
      <c r="A450" s="146">
        <v>6</v>
      </c>
      <c r="B450" s="146" t="s">
        <v>477</v>
      </c>
      <c r="C450" s="158" t="s">
        <v>192</v>
      </c>
      <c r="D450" s="156" t="s">
        <v>193</v>
      </c>
      <c r="E450" s="147" t="s">
        <v>448</v>
      </c>
      <c r="F450" s="149" t="s">
        <v>12</v>
      </c>
      <c r="G450" s="149" t="s">
        <v>519</v>
      </c>
      <c r="H450" s="20">
        <v>45</v>
      </c>
      <c r="I450" s="4">
        <v>1422</v>
      </c>
      <c r="J450" s="35">
        <v>64</v>
      </c>
      <c r="K450" s="5">
        <v>4000000</v>
      </c>
      <c r="L450" s="36">
        <v>64</v>
      </c>
      <c r="M450" s="4">
        <v>1422</v>
      </c>
    </row>
    <row r="451" spans="1:13" ht="18.75">
      <c r="A451" s="175" t="s">
        <v>446</v>
      </c>
      <c r="B451" s="176"/>
      <c r="C451" s="176"/>
      <c r="D451" s="176"/>
      <c r="E451" s="176"/>
      <c r="F451" s="176"/>
      <c r="G451" s="176"/>
      <c r="H451" s="176"/>
      <c r="I451" s="176"/>
      <c r="J451" s="176"/>
      <c r="K451" s="176"/>
      <c r="L451" s="176"/>
      <c r="M451" s="177"/>
    </row>
    <row r="452" spans="1:13" ht="18.75">
      <c r="A452" s="184">
        <v>7</v>
      </c>
      <c r="B452" s="184" t="s">
        <v>477</v>
      </c>
      <c r="C452" s="193" t="s">
        <v>194</v>
      </c>
      <c r="D452" s="196" t="s">
        <v>195</v>
      </c>
      <c r="E452" s="147" t="s">
        <v>457</v>
      </c>
      <c r="F452" s="184" t="s">
        <v>453</v>
      </c>
      <c r="G452" s="184" t="s">
        <v>527</v>
      </c>
      <c r="H452" s="20">
        <v>58</v>
      </c>
      <c r="I452" s="4">
        <v>140</v>
      </c>
      <c r="J452" s="5">
        <v>8.1</v>
      </c>
      <c r="K452" s="5">
        <v>275400</v>
      </c>
      <c r="L452" s="4">
        <v>8.1</v>
      </c>
      <c r="M452" s="4">
        <v>140</v>
      </c>
    </row>
    <row r="453" spans="1:13" ht="18.75">
      <c r="A453" s="192"/>
      <c r="B453" s="192"/>
      <c r="C453" s="194"/>
      <c r="D453" s="197"/>
      <c r="E453" s="147" t="s">
        <v>451</v>
      </c>
      <c r="F453" s="185"/>
      <c r="G453" s="185"/>
      <c r="H453" s="20">
        <v>44</v>
      </c>
      <c r="I453" s="4">
        <v>89</v>
      </c>
      <c r="J453" s="5">
        <v>3.9</v>
      </c>
      <c r="K453" s="5">
        <v>132600</v>
      </c>
      <c r="L453" s="4">
        <v>3.9</v>
      </c>
      <c r="M453" s="4">
        <v>89</v>
      </c>
    </row>
    <row r="454" spans="1:13" ht="18.75">
      <c r="A454" s="192"/>
      <c r="B454" s="192"/>
      <c r="C454" s="194"/>
      <c r="D454" s="197"/>
      <c r="E454" s="147" t="s">
        <v>457</v>
      </c>
      <c r="F454" s="184" t="s">
        <v>12</v>
      </c>
      <c r="G454" s="184" t="s">
        <v>519</v>
      </c>
      <c r="H454" s="20">
        <v>161</v>
      </c>
      <c r="I454" s="4">
        <v>140</v>
      </c>
      <c r="J454" s="5">
        <v>22.5</v>
      </c>
      <c r="K454" s="5">
        <v>1406250</v>
      </c>
      <c r="L454" s="4">
        <v>22.5</v>
      </c>
      <c r="M454" s="4">
        <v>140</v>
      </c>
    </row>
    <row r="455" spans="1:13" ht="37.5">
      <c r="A455" s="185"/>
      <c r="B455" s="185"/>
      <c r="C455" s="195"/>
      <c r="D455" s="198"/>
      <c r="E455" s="150" t="s">
        <v>487</v>
      </c>
      <c r="F455" s="185"/>
      <c r="G455" s="185"/>
      <c r="H455" s="26">
        <v>179</v>
      </c>
      <c r="I455" s="152">
        <v>20</v>
      </c>
      <c r="J455" s="151">
        <v>3.5</v>
      </c>
      <c r="K455" s="151">
        <v>218750</v>
      </c>
      <c r="L455" s="152">
        <v>3.5</v>
      </c>
      <c r="M455" s="152">
        <v>20</v>
      </c>
    </row>
    <row r="456" spans="1:13" ht="18.75">
      <c r="A456" s="146">
        <v>8</v>
      </c>
      <c r="B456" s="146" t="s">
        <v>477</v>
      </c>
      <c r="C456" s="147" t="s">
        <v>197</v>
      </c>
      <c r="D456" s="21" t="s">
        <v>198</v>
      </c>
      <c r="E456" s="147" t="s">
        <v>452</v>
      </c>
      <c r="F456" s="146" t="s">
        <v>12</v>
      </c>
      <c r="G456" s="146" t="s">
        <v>519</v>
      </c>
      <c r="H456" s="20">
        <v>179</v>
      </c>
      <c r="I456" s="4">
        <v>570</v>
      </c>
      <c r="J456" s="5">
        <v>102</v>
      </c>
      <c r="K456" s="5">
        <v>6375000</v>
      </c>
      <c r="L456" s="4">
        <v>102</v>
      </c>
      <c r="M456" s="4">
        <v>570</v>
      </c>
    </row>
    <row r="457" spans="1:13" s="99" customFormat="1" ht="20.25">
      <c r="A457" s="183" t="s">
        <v>455</v>
      </c>
      <c r="B457" s="183"/>
      <c r="C457" s="183"/>
      <c r="D457" s="183"/>
      <c r="E457" s="183"/>
      <c r="F457" s="183"/>
      <c r="G457" s="183"/>
      <c r="H457" s="183"/>
      <c r="I457" s="100">
        <f>I456+I455+I454+I453+I452+I450+I449+I448+I447+I446+I445+I444+I443+I442+I441+I440+I439+I438+I437+I436+I435+I434+I433+I432+I431+I430+I429+I428+I427</f>
        <v>36792.1</v>
      </c>
      <c r="J457" s="100">
        <f>J456+J455+J454+J453+J452+J450+J449+J448+J447+J446+J445+J444+J443+J442+J441+J440+J439+J438+J437+J436+J435+J434+J433+J432+J431+J430+J429+J428+J427</f>
        <v>1827</v>
      </c>
      <c r="K457" s="100">
        <f>K456+K455+K454+K453+K452+K450+K449+K448+K447+K446+K445+K444+K443+K442+K441+K440+K439+K438+K437+K436+K435+K434+K433+K432+K431+K430+K429+K428+K427</f>
        <v>108117000</v>
      </c>
      <c r="L457" s="100">
        <f>L456+L455+L454+L453+L452+L450+L449+L448+L447+L446+L445+L444+L443+L442+L441+L440+L439+L438+L437+L436+L435+L434+L433+L432+L431+L430+L429+L428+L427</f>
        <v>1827</v>
      </c>
      <c r="M457" s="100">
        <f>M456+M455+M454+M453+M452+M450+M449+M448+M447+M446+M445+M444+M443+M442+M441+M440+M439+M438+M437+M436+M435+M434+M433+M432+M431+M430+M429+M428+M427</f>
        <v>36792.1</v>
      </c>
    </row>
    <row r="458" spans="1:13" ht="18.75">
      <c r="A458" s="186" t="s">
        <v>443</v>
      </c>
      <c r="B458" s="187"/>
      <c r="C458" s="187"/>
      <c r="D458" s="187"/>
      <c r="E458" s="187"/>
      <c r="F458" s="187"/>
      <c r="G458" s="187"/>
      <c r="H458" s="187"/>
      <c r="I458" s="187"/>
      <c r="J458" s="187"/>
      <c r="K458" s="187"/>
      <c r="L458" s="187"/>
      <c r="M458" s="188"/>
    </row>
    <row r="459" spans="1:13" ht="18.75">
      <c r="A459" s="175" t="s">
        <v>446</v>
      </c>
      <c r="B459" s="176"/>
      <c r="C459" s="176"/>
      <c r="D459" s="176"/>
      <c r="E459" s="176"/>
      <c r="F459" s="176"/>
      <c r="G459" s="176"/>
      <c r="H459" s="176"/>
      <c r="I459" s="176"/>
      <c r="J459" s="176"/>
      <c r="K459" s="176"/>
      <c r="L459" s="176"/>
      <c r="M459" s="177"/>
    </row>
    <row r="460" spans="1:13" ht="18.75">
      <c r="A460" s="148">
        <v>1</v>
      </c>
      <c r="B460" s="148" t="s">
        <v>478</v>
      </c>
      <c r="C460" s="146" t="s">
        <v>548</v>
      </c>
      <c r="D460" s="159">
        <v>31140005130</v>
      </c>
      <c r="E460" s="146" t="s">
        <v>448</v>
      </c>
      <c r="F460" s="146" t="s">
        <v>453</v>
      </c>
      <c r="G460" s="147" t="s">
        <v>527</v>
      </c>
      <c r="H460" s="18">
        <v>58</v>
      </c>
      <c r="I460" s="4">
        <v>588.4</v>
      </c>
      <c r="J460" s="134">
        <v>34.130000000000003</v>
      </c>
      <c r="K460" s="135">
        <v>1160420</v>
      </c>
      <c r="L460" s="4">
        <v>34.130000000000003</v>
      </c>
      <c r="M460" s="4">
        <v>588.4</v>
      </c>
    </row>
    <row r="461" spans="1:13" ht="18.75">
      <c r="A461" s="189" t="s">
        <v>301</v>
      </c>
      <c r="B461" s="190"/>
      <c r="C461" s="190"/>
      <c r="D461" s="190"/>
      <c r="E461" s="190"/>
      <c r="F461" s="190"/>
      <c r="G461" s="190"/>
      <c r="H461" s="190"/>
      <c r="I461" s="190"/>
      <c r="J461" s="190"/>
      <c r="K461" s="190"/>
      <c r="L461" s="190"/>
      <c r="M461" s="191"/>
    </row>
    <row r="462" spans="1:13" ht="18.75">
      <c r="A462" s="175" t="s">
        <v>446</v>
      </c>
      <c r="B462" s="176"/>
      <c r="C462" s="176"/>
      <c r="D462" s="176"/>
      <c r="E462" s="176"/>
      <c r="F462" s="176"/>
      <c r="G462" s="176"/>
      <c r="H462" s="176"/>
      <c r="I462" s="176"/>
      <c r="J462" s="176"/>
      <c r="K462" s="176"/>
      <c r="L462" s="176"/>
      <c r="M462" s="177"/>
    </row>
    <row r="463" spans="1:13" ht="18.75">
      <c r="A463" s="178">
        <v>1</v>
      </c>
      <c r="B463" s="181" t="s">
        <v>478</v>
      </c>
      <c r="C463" s="181" t="s">
        <v>549</v>
      </c>
      <c r="D463" s="182">
        <v>90940001432</v>
      </c>
      <c r="E463" s="115" t="s">
        <v>72</v>
      </c>
      <c r="F463" s="115" t="s">
        <v>229</v>
      </c>
      <c r="G463" s="115" t="s">
        <v>528</v>
      </c>
      <c r="H463" s="116">
        <v>1.5</v>
      </c>
      <c r="I463" s="117">
        <v>115</v>
      </c>
      <c r="J463" s="136">
        <v>87.5</v>
      </c>
      <c r="K463" s="135">
        <v>153125</v>
      </c>
      <c r="L463" s="118">
        <v>87.5</v>
      </c>
      <c r="M463" s="117">
        <v>115</v>
      </c>
    </row>
    <row r="464" spans="1:13" ht="18.75">
      <c r="A464" s="179"/>
      <c r="B464" s="181"/>
      <c r="C464" s="181"/>
      <c r="D464" s="182"/>
      <c r="E464" s="115" t="s">
        <v>72</v>
      </c>
      <c r="F464" s="115" t="s">
        <v>230</v>
      </c>
      <c r="G464" s="115" t="s">
        <v>528</v>
      </c>
      <c r="H464" s="116">
        <v>1</v>
      </c>
      <c r="I464" s="117">
        <v>115</v>
      </c>
      <c r="J464" s="136">
        <v>115</v>
      </c>
      <c r="K464" s="135">
        <v>164680</v>
      </c>
      <c r="L464" s="117">
        <v>115</v>
      </c>
      <c r="M464" s="117">
        <v>115</v>
      </c>
    </row>
    <row r="465" spans="1:13" ht="18.75">
      <c r="A465" s="179"/>
      <c r="B465" s="181"/>
      <c r="C465" s="181"/>
      <c r="D465" s="182"/>
      <c r="E465" s="115" t="s">
        <v>72</v>
      </c>
      <c r="F465" s="115" t="s">
        <v>229</v>
      </c>
      <c r="G465" s="115" t="s">
        <v>528</v>
      </c>
      <c r="H465" s="116">
        <v>1.5</v>
      </c>
      <c r="I465" s="117">
        <v>115</v>
      </c>
      <c r="J465" s="136">
        <v>172.5</v>
      </c>
      <c r="K465" s="135">
        <v>301875</v>
      </c>
      <c r="L465" s="118">
        <v>172.5</v>
      </c>
      <c r="M465" s="117">
        <v>115</v>
      </c>
    </row>
    <row r="466" spans="1:13" ht="56.25">
      <c r="A466" s="179"/>
      <c r="B466" s="181"/>
      <c r="C466" s="181"/>
      <c r="D466" s="182"/>
      <c r="E466" s="115" t="s">
        <v>458</v>
      </c>
      <c r="F466" s="119" t="s">
        <v>482</v>
      </c>
      <c r="G466" s="115" t="s">
        <v>522</v>
      </c>
      <c r="H466" s="120">
        <v>129</v>
      </c>
      <c r="I466" s="117">
        <v>50</v>
      </c>
      <c r="J466" s="134">
        <v>6.45</v>
      </c>
      <c r="K466" s="135">
        <v>354750</v>
      </c>
      <c r="L466" s="121">
        <v>6.45</v>
      </c>
      <c r="M466" s="117">
        <v>50</v>
      </c>
    </row>
    <row r="467" spans="1:13" ht="56.25">
      <c r="A467" s="179"/>
      <c r="B467" s="181"/>
      <c r="C467" s="181"/>
      <c r="D467" s="182"/>
      <c r="E467" s="115" t="s">
        <v>483</v>
      </c>
      <c r="F467" s="119" t="s">
        <v>482</v>
      </c>
      <c r="G467" s="115" t="s">
        <v>522</v>
      </c>
      <c r="H467" s="120">
        <v>145</v>
      </c>
      <c r="I467" s="117">
        <v>20</v>
      </c>
      <c r="J467" s="134">
        <v>2.9</v>
      </c>
      <c r="K467" s="135">
        <v>159500</v>
      </c>
      <c r="L467" s="121">
        <v>2.9</v>
      </c>
      <c r="M467" s="117">
        <v>20</v>
      </c>
    </row>
    <row r="468" spans="1:13" ht="56.25">
      <c r="A468" s="179"/>
      <c r="B468" s="181"/>
      <c r="C468" s="181"/>
      <c r="D468" s="182"/>
      <c r="E468" s="115" t="s">
        <v>484</v>
      </c>
      <c r="F468" s="119" t="s">
        <v>482</v>
      </c>
      <c r="G468" s="115" t="s">
        <v>522</v>
      </c>
      <c r="H468" s="120">
        <v>145</v>
      </c>
      <c r="I468" s="117">
        <v>12</v>
      </c>
      <c r="J468" s="134">
        <v>1.74</v>
      </c>
      <c r="K468" s="135">
        <v>95700</v>
      </c>
      <c r="L468" s="121">
        <v>1.74</v>
      </c>
      <c r="M468" s="117">
        <v>12</v>
      </c>
    </row>
    <row r="469" spans="1:13" ht="56.25">
      <c r="A469" s="179"/>
      <c r="B469" s="181"/>
      <c r="C469" s="181"/>
      <c r="D469" s="182"/>
      <c r="E469" s="115" t="s">
        <v>448</v>
      </c>
      <c r="F469" s="119" t="s">
        <v>482</v>
      </c>
      <c r="G469" s="115" t="s">
        <v>522</v>
      </c>
      <c r="H469" s="120">
        <v>42</v>
      </c>
      <c r="I469" s="117">
        <v>167</v>
      </c>
      <c r="J469" s="135">
        <v>7</v>
      </c>
      <c r="K469" s="135">
        <v>385000</v>
      </c>
      <c r="L469" s="121">
        <v>7</v>
      </c>
      <c r="M469" s="117">
        <v>167</v>
      </c>
    </row>
    <row r="470" spans="1:13" ht="56.25">
      <c r="A470" s="179"/>
      <c r="B470" s="181"/>
      <c r="C470" s="181"/>
      <c r="D470" s="182"/>
      <c r="E470" s="115" t="s">
        <v>451</v>
      </c>
      <c r="F470" s="119" t="s">
        <v>482</v>
      </c>
      <c r="G470" s="115" t="s">
        <v>522</v>
      </c>
      <c r="H470" s="120">
        <v>37</v>
      </c>
      <c r="I470" s="117">
        <v>466</v>
      </c>
      <c r="J470" s="134">
        <v>17.239999999999998</v>
      </c>
      <c r="K470" s="135">
        <v>948200</v>
      </c>
      <c r="L470" s="121">
        <v>17.239999999999998</v>
      </c>
      <c r="M470" s="117">
        <v>466</v>
      </c>
    </row>
    <row r="471" spans="1:13" ht="56.25">
      <c r="A471" s="179"/>
      <c r="B471" s="181"/>
      <c r="C471" s="181"/>
      <c r="D471" s="182"/>
      <c r="E471" s="115" t="s">
        <v>72</v>
      </c>
      <c r="F471" s="119" t="s">
        <v>482</v>
      </c>
      <c r="G471" s="115" t="s">
        <v>522</v>
      </c>
      <c r="H471" s="120">
        <v>40</v>
      </c>
      <c r="I471" s="117">
        <v>280</v>
      </c>
      <c r="J471" s="134">
        <v>11.2</v>
      </c>
      <c r="K471" s="135">
        <v>616000</v>
      </c>
      <c r="L471" s="121">
        <v>11.2</v>
      </c>
      <c r="M471" s="117">
        <v>280</v>
      </c>
    </row>
    <row r="472" spans="1:13" ht="56.25">
      <c r="A472" s="180"/>
      <c r="B472" s="181"/>
      <c r="C472" s="181"/>
      <c r="D472" s="182"/>
      <c r="E472" s="115" t="s">
        <v>486</v>
      </c>
      <c r="F472" s="119" t="s">
        <v>482</v>
      </c>
      <c r="G472" s="115" t="s">
        <v>522</v>
      </c>
      <c r="H472" s="120">
        <v>40</v>
      </c>
      <c r="I472" s="117">
        <v>515</v>
      </c>
      <c r="J472" s="134">
        <v>20.6</v>
      </c>
      <c r="K472" s="135">
        <v>1133000</v>
      </c>
      <c r="L472" s="121">
        <v>20.6</v>
      </c>
      <c r="M472" s="117">
        <v>515</v>
      </c>
    </row>
    <row r="473" spans="1:13" ht="56.25">
      <c r="A473" s="146">
        <v>2</v>
      </c>
      <c r="B473" s="146" t="s">
        <v>478</v>
      </c>
      <c r="C473" s="146" t="s">
        <v>548</v>
      </c>
      <c r="D473" s="18">
        <v>31140005130</v>
      </c>
      <c r="E473" s="115" t="s">
        <v>448</v>
      </c>
      <c r="F473" s="119" t="s">
        <v>482</v>
      </c>
      <c r="G473" s="115" t="s">
        <v>522</v>
      </c>
      <c r="H473" s="120">
        <v>42</v>
      </c>
      <c r="I473" s="117">
        <v>390</v>
      </c>
      <c r="J473" s="134">
        <v>16.38</v>
      </c>
      <c r="K473" s="135">
        <v>900900</v>
      </c>
      <c r="L473" s="121">
        <v>16.38</v>
      </c>
      <c r="M473" s="117">
        <v>390</v>
      </c>
    </row>
    <row r="474" spans="1:13" s="99" customFormat="1" ht="20.25">
      <c r="A474" s="183" t="s">
        <v>479</v>
      </c>
      <c r="B474" s="183"/>
      <c r="C474" s="183"/>
      <c r="D474" s="183"/>
      <c r="E474" s="183"/>
      <c r="F474" s="183"/>
      <c r="G474" s="183"/>
      <c r="H474" s="183"/>
      <c r="I474" s="100">
        <f>I473+I472+I471+I470+I469+I468+I467+I466+I465+I464+I463+I460</f>
        <v>2833.4</v>
      </c>
      <c r="J474" s="100">
        <f>J473+J472+J471+J470+J469+J468+J467+J466+J465+J464+J463+J460</f>
        <v>492.64</v>
      </c>
      <c r="K474" s="100">
        <f>K473+K472+K471+K470+K469+K468+K467+K466+K465+K464+K463+K460</f>
        <v>6373150</v>
      </c>
      <c r="L474" s="100">
        <f>L473+L472+L471+L470+L469+L468+L467+L466+L465+L464+L463+L460</f>
        <v>492.64</v>
      </c>
      <c r="M474" s="100">
        <f>M473+M472+M471+M470+M469+M468+M467+M466+M465+M464+M463+M460</f>
        <v>2833.4</v>
      </c>
    </row>
    <row r="475" spans="1:13" ht="18.75">
      <c r="A475" s="171" t="s">
        <v>480</v>
      </c>
      <c r="B475" s="172"/>
      <c r="C475" s="172"/>
      <c r="D475" s="172"/>
      <c r="E475" s="172"/>
      <c r="F475" s="172"/>
      <c r="G475" s="172"/>
      <c r="H475" s="173"/>
      <c r="I475" s="7">
        <f>I474+I457+I424+I398+I355+I329+I260+I241+I204+I188+I181+I159+I138+I122+I103+I74+I32+I18</f>
        <v>773526.98002793302</v>
      </c>
      <c r="J475" s="7">
        <f>J474+J457+J424+J398+J355+J329+J260+J241+J204+J188+J181+J159+J138+J122+J103+J74+J32+J18</f>
        <v>95950.668000000005</v>
      </c>
      <c r="K475" s="169">
        <f>K474+K457+K424+K398+K355+K329+K260+K241+K204+K188+K181+K159+K138+K122+K103+K74+K32+K18</f>
        <v>2174342199.9899998</v>
      </c>
      <c r="L475" s="7">
        <f>L474+L457+L424+L398+L355+L329+L260+L241+L204+L188+L181+L159+L138+L122+L103+L74+L32+L18</f>
        <v>95950.668000000005</v>
      </c>
      <c r="M475" s="8">
        <f>M474+M457+M424+M398+M355+M329+M260+M241+M204+M188+M181+M159+M138+M122+M103+M74+M32+M18</f>
        <v>773526.98499999999</v>
      </c>
    </row>
    <row r="477" spans="1:13" ht="18.75">
      <c r="A477" s="174" t="s">
        <v>481</v>
      </c>
      <c r="B477" s="174"/>
      <c r="C477" s="174"/>
      <c r="D477" s="174"/>
      <c r="E477" s="174"/>
      <c r="F477" s="174"/>
      <c r="G477" s="174"/>
      <c r="H477" s="174"/>
      <c r="I477" s="174"/>
      <c r="J477" s="174"/>
      <c r="K477" s="174"/>
      <c r="L477" s="174"/>
      <c r="M477" s="174"/>
    </row>
    <row r="478" spans="1:13" ht="18.75">
      <c r="B478" s="9"/>
      <c r="C478" s="9"/>
      <c r="D478" s="9"/>
      <c r="E478" s="9"/>
      <c r="F478" s="9"/>
      <c r="G478" s="9"/>
    </row>
    <row r="479" spans="1:13">
      <c r="J479" s="6"/>
      <c r="K479" s="6"/>
    </row>
    <row r="481" spans="11:14" ht="18.75">
      <c r="K481" s="170"/>
      <c r="N481" s="6"/>
    </row>
    <row r="482" spans="11:14">
      <c r="N482" s="6"/>
    </row>
    <row r="483" spans="11:14">
      <c r="K483" s="6"/>
    </row>
    <row r="486" spans="11:14">
      <c r="N486" s="6"/>
    </row>
  </sheetData>
  <mergeCells count="363">
    <mergeCell ref="A19:M19"/>
    <mergeCell ref="A20:M20"/>
    <mergeCell ref="J21:J23"/>
    <mergeCell ref="L21:L23"/>
    <mergeCell ref="J24:J25"/>
    <mergeCell ref="L24:L25"/>
    <mergeCell ref="A7:M7"/>
    <mergeCell ref="A11:M11"/>
    <mergeCell ref="A12:M12"/>
    <mergeCell ref="A14:M14"/>
    <mergeCell ref="A16:M16"/>
    <mergeCell ref="A18:H18"/>
    <mergeCell ref="A33:M33"/>
    <mergeCell ref="A34:M34"/>
    <mergeCell ref="A35:A37"/>
    <mergeCell ref="B35:B37"/>
    <mergeCell ref="C35:C37"/>
    <mergeCell ref="D35:D37"/>
    <mergeCell ref="F36:F37"/>
    <mergeCell ref="G36:G37"/>
    <mergeCell ref="A26:M26"/>
    <mergeCell ref="A27:M27"/>
    <mergeCell ref="J28:J29"/>
    <mergeCell ref="L28:L29"/>
    <mergeCell ref="A30:M30"/>
    <mergeCell ref="A32:H32"/>
    <mergeCell ref="F51:F55"/>
    <mergeCell ref="G51:G55"/>
    <mergeCell ref="A41:A42"/>
    <mergeCell ref="B41:B42"/>
    <mergeCell ref="C41:C42"/>
    <mergeCell ref="D41:D42"/>
    <mergeCell ref="A44:A45"/>
    <mergeCell ref="B44:B45"/>
    <mergeCell ref="C44:C45"/>
    <mergeCell ref="A56:A57"/>
    <mergeCell ref="B56:B57"/>
    <mergeCell ref="C56:C57"/>
    <mergeCell ref="D56:D57"/>
    <mergeCell ref="A58:A59"/>
    <mergeCell ref="B58:B59"/>
    <mergeCell ref="C58:C59"/>
    <mergeCell ref="D58:D59"/>
    <mergeCell ref="A51:A55"/>
    <mergeCell ref="B51:B55"/>
    <mergeCell ref="C51:C55"/>
    <mergeCell ref="D51:D55"/>
    <mergeCell ref="A65:M65"/>
    <mergeCell ref="A66:A67"/>
    <mergeCell ref="B66:B67"/>
    <mergeCell ref="C66:C67"/>
    <mergeCell ref="D66:D67"/>
    <mergeCell ref="F66:F67"/>
    <mergeCell ref="G66:G67"/>
    <mergeCell ref="A60:A64"/>
    <mergeCell ref="B60:B64"/>
    <mergeCell ref="C60:C64"/>
    <mergeCell ref="D60:D64"/>
    <mergeCell ref="F60:F63"/>
    <mergeCell ref="G60:G63"/>
    <mergeCell ref="A74:H74"/>
    <mergeCell ref="A75:M75"/>
    <mergeCell ref="A76:M76"/>
    <mergeCell ref="A87:M87"/>
    <mergeCell ref="A92:M92"/>
    <mergeCell ref="A96:M96"/>
    <mergeCell ref="A68:M68"/>
    <mergeCell ref="A69:M69"/>
    <mergeCell ref="A70:A71"/>
    <mergeCell ref="B70:B71"/>
    <mergeCell ref="C70:C71"/>
    <mergeCell ref="G70:G71"/>
    <mergeCell ref="A97:M97"/>
    <mergeCell ref="A99:M99"/>
    <mergeCell ref="A103:H103"/>
    <mergeCell ref="A104:M104"/>
    <mergeCell ref="A105:M105"/>
    <mergeCell ref="A106:A111"/>
    <mergeCell ref="B106:B111"/>
    <mergeCell ref="C106:C111"/>
    <mergeCell ref="D106:D111"/>
    <mergeCell ref="A118:M118"/>
    <mergeCell ref="A119:A121"/>
    <mergeCell ref="B119:B121"/>
    <mergeCell ref="C119:C121"/>
    <mergeCell ref="D119:D121"/>
    <mergeCell ref="A122:H122"/>
    <mergeCell ref="A113:M113"/>
    <mergeCell ref="A114:A116"/>
    <mergeCell ref="B114:B116"/>
    <mergeCell ref="C114:C116"/>
    <mergeCell ref="D114:D116"/>
    <mergeCell ref="A117:M117"/>
    <mergeCell ref="C129:C130"/>
    <mergeCell ref="D129:D130"/>
    <mergeCell ref="J129:J130"/>
    <mergeCell ref="K129:K130"/>
    <mergeCell ref="L129:L130"/>
    <mergeCell ref="M129:M130"/>
    <mergeCell ref="A123:M123"/>
    <mergeCell ref="A124:M124"/>
    <mergeCell ref="A125:A130"/>
    <mergeCell ref="B125:B130"/>
    <mergeCell ref="C125:C128"/>
    <mergeCell ref="D125:D128"/>
    <mergeCell ref="J125:J128"/>
    <mergeCell ref="K125:K128"/>
    <mergeCell ref="L125:L128"/>
    <mergeCell ref="M125:M128"/>
    <mergeCell ref="M136:M137"/>
    <mergeCell ref="A138:H138"/>
    <mergeCell ref="A139:M139"/>
    <mergeCell ref="A140:M140"/>
    <mergeCell ref="A159:H159"/>
    <mergeCell ref="A160:M160"/>
    <mergeCell ref="A132:M132"/>
    <mergeCell ref="A134:M134"/>
    <mergeCell ref="A135:M135"/>
    <mergeCell ref="A136:A137"/>
    <mergeCell ref="B136:B137"/>
    <mergeCell ref="C136:C137"/>
    <mergeCell ref="D136:D137"/>
    <mergeCell ref="J136:J137"/>
    <mergeCell ref="K136:K137"/>
    <mergeCell ref="L136:L137"/>
    <mergeCell ref="A161:M161"/>
    <mergeCell ref="A162:A174"/>
    <mergeCell ref="B162:B174"/>
    <mergeCell ref="C162:C174"/>
    <mergeCell ref="D162:D174"/>
    <mergeCell ref="F162:F169"/>
    <mergeCell ref="G162:G169"/>
    <mergeCell ref="K162:K169"/>
    <mergeCell ref="F170:F174"/>
    <mergeCell ref="G170:G174"/>
    <mergeCell ref="A181:H181"/>
    <mergeCell ref="A182:M182"/>
    <mergeCell ref="A183:M183"/>
    <mergeCell ref="A184:A187"/>
    <mergeCell ref="B184:B187"/>
    <mergeCell ref="C184:C187"/>
    <mergeCell ref="D184:D187"/>
    <mergeCell ref="E184:E187"/>
    <mergeCell ref="K170:K174"/>
    <mergeCell ref="A177:M177"/>
    <mergeCell ref="A178:M178"/>
    <mergeCell ref="A179:A180"/>
    <mergeCell ref="B179:B180"/>
    <mergeCell ref="C179:C180"/>
    <mergeCell ref="D179:D180"/>
    <mergeCell ref="A188:H188"/>
    <mergeCell ref="A189:M189"/>
    <mergeCell ref="A190:M190"/>
    <mergeCell ref="A194:A196"/>
    <mergeCell ref="B194:B196"/>
    <mergeCell ref="C194:C196"/>
    <mergeCell ref="D194:D196"/>
    <mergeCell ref="F195:F196"/>
    <mergeCell ref="G195:G196"/>
    <mergeCell ref="J195:J196"/>
    <mergeCell ref="A206:M206"/>
    <mergeCell ref="A214:A215"/>
    <mergeCell ref="B214:B215"/>
    <mergeCell ref="C214:C215"/>
    <mergeCell ref="D214:D215"/>
    <mergeCell ref="F214:F215"/>
    <mergeCell ref="G214:G215"/>
    <mergeCell ref="L195:L196"/>
    <mergeCell ref="A199:M199"/>
    <mergeCell ref="A201:M201"/>
    <mergeCell ref="A202:M202"/>
    <mergeCell ref="A204:H204"/>
    <mergeCell ref="A205:M205"/>
    <mergeCell ref="A224:A226"/>
    <mergeCell ref="B224:B226"/>
    <mergeCell ref="C224:C226"/>
    <mergeCell ref="D224:D226"/>
    <mergeCell ref="F224:F226"/>
    <mergeCell ref="G224:G226"/>
    <mergeCell ref="A222:A223"/>
    <mergeCell ref="B222:B223"/>
    <mergeCell ref="C222:C223"/>
    <mergeCell ref="D222:D223"/>
    <mergeCell ref="F222:F223"/>
    <mergeCell ref="G222:G223"/>
    <mergeCell ref="A238:M238"/>
    <mergeCell ref="A241:H241"/>
    <mergeCell ref="A242:M242"/>
    <mergeCell ref="A243:M243"/>
    <mergeCell ref="B244:B249"/>
    <mergeCell ref="A248:A249"/>
    <mergeCell ref="C248:C249"/>
    <mergeCell ref="D248:D249"/>
    <mergeCell ref="A230:A231"/>
    <mergeCell ref="B230:B231"/>
    <mergeCell ref="C230:C231"/>
    <mergeCell ref="D230:D231"/>
    <mergeCell ref="A235:M235"/>
    <mergeCell ref="A237:M237"/>
    <mergeCell ref="A261:M261"/>
    <mergeCell ref="A262:M262"/>
    <mergeCell ref="A310:M310"/>
    <mergeCell ref="A311:M311"/>
    <mergeCell ref="A329:H329"/>
    <mergeCell ref="A330:M330"/>
    <mergeCell ref="A250:L250"/>
    <mergeCell ref="B251:B259"/>
    <mergeCell ref="A258:A259"/>
    <mergeCell ref="C258:C259"/>
    <mergeCell ref="D258:D259"/>
    <mergeCell ref="A260:H260"/>
    <mergeCell ref="A341:A344"/>
    <mergeCell ref="B341:B344"/>
    <mergeCell ref="A346:A347"/>
    <mergeCell ref="B346:B347"/>
    <mergeCell ref="A349:M349"/>
    <mergeCell ref="A350:M350"/>
    <mergeCell ref="A331:M331"/>
    <mergeCell ref="A334:A336"/>
    <mergeCell ref="B334:B336"/>
    <mergeCell ref="A337:A338"/>
    <mergeCell ref="B337:B338"/>
    <mergeCell ref="A339:A340"/>
    <mergeCell ref="B339:B340"/>
    <mergeCell ref="A355:H355"/>
    <mergeCell ref="A356:M356"/>
    <mergeCell ref="A357:M357"/>
    <mergeCell ref="A358:A359"/>
    <mergeCell ref="B358:B359"/>
    <mergeCell ref="C358:C359"/>
    <mergeCell ref="D358:D359"/>
    <mergeCell ref="J358:J359"/>
    <mergeCell ref="K358:K359"/>
    <mergeCell ref="L358:L359"/>
    <mergeCell ref="J362:J364"/>
    <mergeCell ref="A365:A367"/>
    <mergeCell ref="B365:B367"/>
    <mergeCell ref="C365:C367"/>
    <mergeCell ref="D365:D367"/>
    <mergeCell ref="F365:F367"/>
    <mergeCell ref="G365:G367"/>
    <mergeCell ref="J365:J367"/>
    <mergeCell ref="A360:A361"/>
    <mergeCell ref="B360:B361"/>
    <mergeCell ref="C360:C361"/>
    <mergeCell ref="D360:D361"/>
    <mergeCell ref="E360:E361"/>
    <mergeCell ref="A362:A364"/>
    <mergeCell ref="B362:B364"/>
    <mergeCell ref="C362:C364"/>
    <mergeCell ref="D362:D364"/>
    <mergeCell ref="J368:J370"/>
    <mergeCell ref="A371:A373"/>
    <mergeCell ref="B371:B373"/>
    <mergeCell ref="C371:C373"/>
    <mergeCell ref="D371:D373"/>
    <mergeCell ref="F371:F373"/>
    <mergeCell ref="G371:G373"/>
    <mergeCell ref="J371:J373"/>
    <mergeCell ref="A368:A370"/>
    <mergeCell ref="B368:B370"/>
    <mergeCell ref="C368:C370"/>
    <mergeCell ref="D368:D370"/>
    <mergeCell ref="F368:F370"/>
    <mergeCell ref="G368:G370"/>
    <mergeCell ref="L371:L373"/>
    <mergeCell ref="A374:A376"/>
    <mergeCell ref="B374:B376"/>
    <mergeCell ref="C374:C376"/>
    <mergeCell ref="D374:D376"/>
    <mergeCell ref="F374:F376"/>
    <mergeCell ref="G374:G376"/>
    <mergeCell ref="J374:J376"/>
    <mergeCell ref="L374:L376"/>
    <mergeCell ref="A384:A385"/>
    <mergeCell ref="B384:B385"/>
    <mergeCell ref="C384:C385"/>
    <mergeCell ref="D384:D385"/>
    <mergeCell ref="F384:F385"/>
    <mergeCell ref="G384:G385"/>
    <mergeCell ref="J378:J379"/>
    <mergeCell ref="A381:A383"/>
    <mergeCell ref="B381:B383"/>
    <mergeCell ref="C381:C383"/>
    <mergeCell ref="D381:D383"/>
    <mergeCell ref="F381:F383"/>
    <mergeCell ref="G381:G383"/>
    <mergeCell ref="J381:J383"/>
    <mergeCell ref="A378:A379"/>
    <mergeCell ref="B378:B379"/>
    <mergeCell ref="C378:C379"/>
    <mergeCell ref="D378:D379"/>
    <mergeCell ref="F378:F379"/>
    <mergeCell ref="G378:G379"/>
    <mergeCell ref="K390:K391"/>
    <mergeCell ref="L390:L391"/>
    <mergeCell ref="A393:M393"/>
    <mergeCell ref="A394:M394"/>
    <mergeCell ref="A398:H398"/>
    <mergeCell ref="A399:M399"/>
    <mergeCell ref="H387:H389"/>
    <mergeCell ref="J387:J389"/>
    <mergeCell ref="A390:A391"/>
    <mergeCell ref="B390:B391"/>
    <mergeCell ref="C390:C391"/>
    <mergeCell ref="D390:D391"/>
    <mergeCell ref="F390:F391"/>
    <mergeCell ref="G390:G391"/>
    <mergeCell ref="H390:H391"/>
    <mergeCell ref="J390:J391"/>
    <mergeCell ref="A387:A389"/>
    <mergeCell ref="B387:B389"/>
    <mergeCell ref="C387:C389"/>
    <mergeCell ref="D387:D389"/>
    <mergeCell ref="F387:F389"/>
    <mergeCell ref="G387:G389"/>
    <mergeCell ref="A425:M425"/>
    <mergeCell ref="A426:M426"/>
    <mergeCell ref="A427:A430"/>
    <mergeCell ref="B427:B430"/>
    <mergeCell ref="C427:C429"/>
    <mergeCell ref="D427:D429"/>
    <mergeCell ref="G427:G429"/>
    <mergeCell ref="A400:M400"/>
    <mergeCell ref="A411:M411"/>
    <mergeCell ref="A416:M416"/>
    <mergeCell ref="A420:M420"/>
    <mergeCell ref="A421:M421"/>
    <mergeCell ref="A424:H424"/>
    <mergeCell ref="A432:A433"/>
    <mergeCell ref="B432:B433"/>
    <mergeCell ref="C432:C433"/>
    <mergeCell ref="D432:D433"/>
    <mergeCell ref="G432:G433"/>
    <mergeCell ref="A435:A449"/>
    <mergeCell ref="B435:B449"/>
    <mergeCell ref="C435:C449"/>
    <mergeCell ref="D435:D449"/>
    <mergeCell ref="F435:F442"/>
    <mergeCell ref="G435:G442"/>
    <mergeCell ref="F443:F449"/>
    <mergeCell ref="G443:G449"/>
    <mergeCell ref="A451:M451"/>
    <mergeCell ref="A452:A455"/>
    <mergeCell ref="B452:B455"/>
    <mergeCell ref="C452:C455"/>
    <mergeCell ref="D452:D455"/>
    <mergeCell ref="F452:F453"/>
    <mergeCell ref="G452:G453"/>
    <mergeCell ref="A475:H475"/>
    <mergeCell ref="A477:M477"/>
    <mergeCell ref="A462:M462"/>
    <mergeCell ref="A463:A472"/>
    <mergeCell ref="B463:B472"/>
    <mergeCell ref="C463:C472"/>
    <mergeCell ref="D463:D472"/>
    <mergeCell ref="A474:H474"/>
    <mergeCell ref="F454:F455"/>
    <mergeCell ref="G454:G455"/>
    <mergeCell ref="A457:H457"/>
    <mergeCell ref="A458:M458"/>
    <mergeCell ref="A459:M459"/>
    <mergeCell ref="A461:M461"/>
  </mergeCells>
  <pageMargins left="0.51181102362204722" right="0.70866141732283472" top="0.74803149606299213" bottom="0.74803149606299213" header="0.31496062992125984" footer="0.31496062992125984"/>
  <pageSetup paperSize="9" scale="44" orientation="landscape" verticalDpi="0" r:id="rId1"/>
  <rowBreaks count="12" manualBreakCount="12">
    <brk id="45" max="12" man="1"/>
    <brk id="86" max="12" man="1"/>
    <brk id="138" max="12" man="1"/>
    <brk id="188" max="12" man="1"/>
    <brk id="233" max="12" man="1"/>
    <brk id="272" max="12" man="1"/>
    <brk id="301" max="12" man="1"/>
    <brk id="340" max="12" man="1"/>
    <brk id="386" max="12" man="1"/>
    <brk id="424" max="12" man="1"/>
    <brk id="457" max="12" man="1"/>
    <brk id="47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86"/>
  <sheetViews>
    <sheetView tabSelected="1" view="pageBreakPreview" topLeftCell="A455" zoomScale="59" zoomScaleNormal="80" zoomScaleSheetLayoutView="59" workbookViewId="0">
      <selection activeCell="F482" sqref="F482"/>
    </sheetView>
  </sheetViews>
  <sheetFormatPr defaultRowHeight="15"/>
  <cols>
    <col min="1" max="1" width="5.5703125" customWidth="1"/>
    <col min="2" max="2" width="21" customWidth="1"/>
    <col min="3" max="3" width="32.42578125" customWidth="1"/>
    <col min="4" max="4" width="20.28515625" customWidth="1"/>
    <col min="5" max="5" width="16.28515625" customWidth="1"/>
    <col min="6" max="6" width="29.85546875" customWidth="1"/>
    <col min="7" max="7" width="30.7109375" customWidth="1"/>
    <col min="8" max="8" width="20.28515625" customWidth="1"/>
    <col min="9" max="9" width="16.42578125" customWidth="1"/>
    <col min="10" max="10" width="17.7109375" customWidth="1"/>
    <col min="11" max="11" width="32.42578125" customWidth="1"/>
    <col min="12" max="12" width="29.85546875" customWidth="1"/>
    <col min="13" max="13" width="29.7109375" customWidth="1"/>
    <col min="14" max="14" width="19.42578125" customWidth="1"/>
  </cols>
  <sheetData>
    <row r="1" spans="1:14" ht="18.75">
      <c r="K1" s="1" t="s">
        <v>237</v>
      </c>
      <c r="L1" s="1"/>
      <c r="M1" s="1"/>
    </row>
    <row r="2" spans="1:14" ht="18.75">
      <c r="K2" s="1" t="s">
        <v>0</v>
      </c>
      <c r="L2" s="1"/>
      <c r="M2" s="1"/>
    </row>
    <row r="3" spans="1:14" ht="18.75">
      <c r="D3" s="44"/>
      <c r="E3" s="44"/>
      <c r="F3" s="44"/>
      <c r="K3" s="1" t="s">
        <v>1</v>
      </c>
      <c r="L3" s="1"/>
      <c r="M3" s="1"/>
    </row>
    <row r="4" spans="1:14" ht="18.75">
      <c r="K4" s="1" t="s">
        <v>2</v>
      </c>
      <c r="L4" s="1"/>
      <c r="M4" s="1"/>
    </row>
    <row r="5" spans="1:14" ht="18.75">
      <c r="K5" s="1"/>
      <c r="L5" s="1"/>
      <c r="M5" s="1"/>
    </row>
    <row r="6" spans="1:14" ht="18.75">
      <c r="K6" s="1"/>
      <c r="L6" s="1"/>
      <c r="M6" s="1"/>
    </row>
    <row r="7" spans="1:14" ht="20.25">
      <c r="A7" s="313" t="s">
        <v>238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</row>
    <row r="8" spans="1:14" ht="34.5" customHeight="1"/>
    <row r="9" spans="1:14" ht="218.25" customHeight="1">
      <c r="A9" s="11" t="s">
        <v>3</v>
      </c>
      <c r="B9" s="12" t="s">
        <v>4</v>
      </c>
      <c r="C9" s="12" t="s">
        <v>16</v>
      </c>
      <c r="D9" s="12" t="s">
        <v>19</v>
      </c>
      <c r="E9" s="12" t="s">
        <v>5</v>
      </c>
      <c r="F9" s="12" t="s">
        <v>6</v>
      </c>
      <c r="G9" s="12" t="s">
        <v>17</v>
      </c>
      <c r="H9" s="12" t="s">
        <v>18</v>
      </c>
      <c r="I9" s="12" t="s">
        <v>7</v>
      </c>
      <c r="J9" s="12" t="s">
        <v>13</v>
      </c>
      <c r="K9" s="12" t="s">
        <v>8</v>
      </c>
      <c r="L9" s="12" t="s">
        <v>14</v>
      </c>
      <c r="M9" s="12" t="s">
        <v>9</v>
      </c>
    </row>
    <row r="10" spans="1:14" ht="15" customHeight="1">
      <c r="A10" s="2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</row>
    <row r="11" spans="1:14" ht="18.75">
      <c r="A11" s="189" t="s">
        <v>20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200"/>
    </row>
    <row r="12" spans="1:14" ht="18.75">
      <c r="A12" s="314" t="s">
        <v>21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6"/>
    </row>
    <row r="13" spans="1:14" ht="18.75">
      <c r="A13" s="13">
        <v>1</v>
      </c>
      <c r="B13" s="13" t="s">
        <v>10</v>
      </c>
      <c r="C13" s="13" t="s">
        <v>22</v>
      </c>
      <c r="D13" s="37">
        <v>990340002873</v>
      </c>
      <c r="E13" s="13" t="s">
        <v>11</v>
      </c>
      <c r="F13" s="45" t="s">
        <v>73</v>
      </c>
      <c r="G13" s="22" t="s">
        <v>23</v>
      </c>
      <c r="H13" s="14">
        <v>40</v>
      </c>
      <c r="I13" s="15">
        <v>3350</v>
      </c>
      <c r="J13" s="5">
        <v>134</v>
      </c>
      <c r="K13" s="15">
        <v>8375000</v>
      </c>
      <c r="L13" s="15">
        <v>134</v>
      </c>
      <c r="M13" s="15">
        <v>3350</v>
      </c>
      <c r="N13" s="6">
        <f>J13</f>
        <v>134</v>
      </c>
    </row>
    <row r="14" spans="1:14" ht="18.75">
      <c r="A14" s="317" t="s">
        <v>24</v>
      </c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9"/>
    </row>
    <row r="15" spans="1:14" ht="18.75">
      <c r="A15" s="13">
        <v>2</v>
      </c>
      <c r="B15" s="13" t="s">
        <v>10</v>
      </c>
      <c r="C15" s="13" t="s">
        <v>25</v>
      </c>
      <c r="D15" s="16" t="s">
        <v>26</v>
      </c>
      <c r="E15" s="13" t="s">
        <v>27</v>
      </c>
      <c r="F15" s="41" t="s">
        <v>54</v>
      </c>
      <c r="G15" s="22" t="s">
        <v>236</v>
      </c>
      <c r="H15" s="14">
        <v>116</v>
      </c>
      <c r="I15" s="15">
        <v>577.6</v>
      </c>
      <c r="J15" s="5">
        <v>67</v>
      </c>
      <c r="K15" s="15">
        <v>2278000</v>
      </c>
      <c r="L15" s="15">
        <v>67</v>
      </c>
      <c r="M15" s="15">
        <v>577.6</v>
      </c>
    </row>
    <row r="16" spans="1:14" ht="18.75">
      <c r="A16" s="314" t="s">
        <v>29</v>
      </c>
      <c r="B16" s="320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1"/>
    </row>
    <row r="17" spans="1:14" ht="18.75">
      <c r="A17" s="13">
        <v>3</v>
      </c>
      <c r="B17" s="13" t="s">
        <v>10</v>
      </c>
      <c r="C17" s="22" t="s">
        <v>30</v>
      </c>
      <c r="D17" s="38">
        <v>750224300013</v>
      </c>
      <c r="E17" s="13" t="s">
        <v>11</v>
      </c>
      <c r="F17" s="41" t="s">
        <v>54</v>
      </c>
      <c r="G17" s="22" t="s">
        <v>236</v>
      </c>
      <c r="H17" s="14">
        <v>116</v>
      </c>
      <c r="I17" s="15">
        <v>258</v>
      </c>
      <c r="J17" s="5">
        <v>30</v>
      </c>
      <c r="K17" s="15">
        <v>1020000</v>
      </c>
      <c r="L17" s="15">
        <v>30</v>
      </c>
      <c r="M17" s="15">
        <v>258</v>
      </c>
    </row>
    <row r="18" spans="1:14" s="99" customFormat="1" ht="18.75">
      <c r="A18" s="303" t="s">
        <v>31</v>
      </c>
      <c r="B18" s="303"/>
      <c r="C18" s="303"/>
      <c r="D18" s="303"/>
      <c r="E18" s="303"/>
      <c r="F18" s="303"/>
      <c r="G18" s="303"/>
      <c r="H18" s="303"/>
      <c r="I18" s="98">
        <f>I17+I15+I13</f>
        <v>4185.6000000000004</v>
      </c>
      <c r="J18" s="98">
        <f>J17+J15+J13</f>
        <v>231</v>
      </c>
      <c r="K18" s="98">
        <f>K17+K15+K13</f>
        <v>11673000</v>
      </c>
      <c r="L18" s="98">
        <f>L17+L15+L13</f>
        <v>231</v>
      </c>
      <c r="M18" s="98">
        <f>M17+M15+M13</f>
        <v>4185.6000000000004</v>
      </c>
    </row>
    <row r="19" spans="1:14" ht="18.75">
      <c r="A19" s="186" t="s">
        <v>20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8"/>
    </row>
    <row r="20" spans="1:14" ht="18.75">
      <c r="A20" s="175" t="s">
        <v>21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7"/>
    </row>
    <row r="21" spans="1:14" ht="18.75">
      <c r="A21" s="46">
        <v>3</v>
      </c>
      <c r="B21" s="46" t="s">
        <v>306</v>
      </c>
      <c r="C21" s="46" t="s">
        <v>32</v>
      </c>
      <c r="D21" s="21" t="s">
        <v>368</v>
      </c>
      <c r="E21" s="46" t="s">
        <v>83</v>
      </c>
      <c r="F21" s="46" t="s">
        <v>28</v>
      </c>
      <c r="G21" s="19" t="s">
        <v>45</v>
      </c>
      <c r="H21" s="20">
        <v>58</v>
      </c>
      <c r="I21" s="4">
        <v>1600</v>
      </c>
      <c r="J21" s="293">
        <v>353</v>
      </c>
      <c r="K21" s="5">
        <v>3155200</v>
      </c>
      <c r="L21" s="295">
        <v>353</v>
      </c>
      <c r="M21" s="4">
        <v>1600</v>
      </c>
      <c r="N21" s="143">
        <f>J24</f>
        <v>152</v>
      </c>
    </row>
    <row r="22" spans="1:14" ht="18.75">
      <c r="A22" s="46">
        <v>4</v>
      </c>
      <c r="B22" s="46" t="s">
        <v>306</v>
      </c>
      <c r="C22" s="46" t="s">
        <v>32</v>
      </c>
      <c r="D22" s="21" t="s">
        <v>368</v>
      </c>
      <c r="E22" s="46" t="s">
        <v>79</v>
      </c>
      <c r="F22" s="46" t="s">
        <v>28</v>
      </c>
      <c r="G22" s="19" t="s">
        <v>45</v>
      </c>
      <c r="H22" s="20">
        <v>58</v>
      </c>
      <c r="I22" s="4">
        <v>261</v>
      </c>
      <c r="J22" s="311"/>
      <c r="K22" s="5">
        <v>514692</v>
      </c>
      <c r="L22" s="312"/>
      <c r="M22" s="4">
        <v>261</v>
      </c>
    </row>
    <row r="23" spans="1:14" ht="18.75">
      <c r="A23" s="46">
        <v>5</v>
      </c>
      <c r="B23" s="46" t="s">
        <v>306</v>
      </c>
      <c r="C23" s="46" t="s">
        <v>32</v>
      </c>
      <c r="D23" s="21" t="s">
        <v>368</v>
      </c>
      <c r="E23" s="46" t="s">
        <v>11</v>
      </c>
      <c r="F23" s="46" t="s">
        <v>28</v>
      </c>
      <c r="G23" s="19" t="s">
        <v>45</v>
      </c>
      <c r="H23" s="20">
        <v>58</v>
      </c>
      <c r="I23" s="4">
        <v>4300</v>
      </c>
      <c r="J23" s="309"/>
      <c r="K23" s="5">
        <v>8332108</v>
      </c>
      <c r="L23" s="310"/>
      <c r="M23" s="4">
        <v>4300</v>
      </c>
    </row>
    <row r="24" spans="1:14" ht="18.75">
      <c r="A24" s="46">
        <v>6</v>
      </c>
      <c r="B24" s="46" t="s">
        <v>306</v>
      </c>
      <c r="C24" s="46" t="s">
        <v>32</v>
      </c>
      <c r="D24" s="21" t="s">
        <v>47</v>
      </c>
      <c r="E24" s="46" t="s">
        <v>83</v>
      </c>
      <c r="F24" s="46" t="s">
        <v>12</v>
      </c>
      <c r="G24" s="19" t="s">
        <v>39</v>
      </c>
      <c r="H24" s="20">
        <v>81</v>
      </c>
      <c r="I24" s="4">
        <v>1600</v>
      </c>
      <c r="J24" s="293">
        <v>152</v>
      </c>
      <c r="K24" s="5">
        <v>8100000</v>
      </c>
      <c r="L24" s="295">
        <v>152</v>
      </c>
      <c r="M24" s="4">
        <v>1600</v>
      </c>
    </row>
    <row r="25" spans="1:14" ht="18.75">
      <c r="A25" s="46">
        <v>7</v>
      </c>
      <c r="B25" s="46" t="s">
        <v>306</v>
      </c>
      <c r="C25" s="46" t="s">
        <v>32</v>
      </c>
      <c r="D25" s="18">
        <v>520410350261</v>
      </c>
      <c r="E25" s="46" t="s">
        <v>11</v>
      </c>
      <c r="F25" s="46" t="s">
        <v>12</v>
      </c>
      <c r="G25" s="19" t="s">
        <v>39</v>
      </c>
      <c r="H25" s="20">
        <v>45</v>
      </c>
      <c r="I25" s="4">
        <v>497</v>
      </c>
      <c r="J25" s="309"/>
      <c r="K25" s="5">
        <v>1400000</v>
      </c>
      <c r="L25" s="310"/>
      <c r="M25" s="4">
        <v>497</v>
      </c>
    </row>
    <row r="26" spans="1:14" ht="18.75">
      <c r="A26" s="189" t="s">
        <v>59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200"/>
    </row>
    <row r="27" spans="1:14" ht="18.75">
      <c r="A27" s="175" t="s">
        <v>21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7"/>
    </row>
    <row r="28" spans="1:14" ht="37.5">
      <c r="A28" s="46">
        <v>1</v>
      </c>
      <c r="B28" s="46" t="s">
        <v>306</v>
      </c>
      <c r="C28" s="46" t="s">
        <v>32</v>
      </c>
      <c r="D28" s="24" t="s">
        <v>365</v>
      </c>
      <c r="E28" s="46" t="s">
        <v>79</v>
      </c>
      <c r="F28" s="19" t="s">
        <v>366</v>
      </c>
      <c r="G28" s="19" t="s">
        <v>367</v>
      </c>
      <c r="H28" s="20">
        <v>129</v>
      </c>
      <c r="I28" s="4">
        <v>261</v>
      </c>
      <c r="J28" s="293">
        <v>167.2</v>
      </c>
      <c r="K28" s="121">
        <v>1851795</v>
      </c>
      <c r="L28" s="295">
        <v>167.2</v>
      </c>
      <c r="M28" s="4">
        <v>261</v>
      </c>
    </row>
    <row r="29" spans="1:14" ht="37.5">
      <c r="A29" s="46">
        <v>2</v>
      </c>
      <c r="B29" s="46" t="s">
        <v>306</v>
      </c>
      <c r="C29" s="46" t="s">
        <v>32</v>
      </c>
      <c r="D29" s="24" t="s">
        <v>365</v>
      </c>
      <c r="E29" s="46" t="s">
        <v>11</v>
      </c>
      <c r="F29" s="19" t="s">
        <v>366</v>
      </c>
      <c r="G29" s="46" t="s">
        <v>367</v>
      </c>
      <c r="H29" s="20">
        <v>129</v>
      </c>
      <c r="I29" s="4">
        <v>3180</v>
      </c>
      <c r="J29" s="309"/>
      <c r="K29" s="121">
        <v>7344205</v>
      </c>
      <c r="L29" s="310"/>
      <c r="M29" s="4">
        <v>3180</v>
      </c>
    </row>
    <row r="30" spans="1:14" ht="18.75">
      <c r="A30" s="175" t="s">
        <v>29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7"/>
    </row>
    <row r="31" spans="1:14" ht="37.5">
      <c r="A31" s="46">
        <v>13</v>
      </c>
      <c r="B31" s="46" t="s">
        <v>306</v>
      </c>
      <c r="C31" s="46" t="s">
        <v>369</v>
      </c>
      <c r="D31" s="18">
        <v>520525400059</v>
      </c>
      <c r="E31" s="46" t="s">
        <v>79</v>
      </c>
      <c r="F31" s="19" t="s">
        <v>366</v>
      </c>
      <c r="G31" s="19" t="s">
        <v>367</v>
      </c>
      <c r="H31" s="20">
        <v>129</v>
      </c>
      <c r="I31" s="4">
        <v>7</v>
      </c>
      <c r="J31" s="35">
        <v>0.90300000000000002</v>
      </c>
      <c r="K31" s="121">
        <v>49665</v>
      </c>
      <c r="L31" s="36">
        <v>0.90300000000000002</v>
      </c>
      <c r="M31" s="4">
        <v>7</v>
      </c>
    </row>
    <row r="32" spans="1:14" s="99" customFormat="1" ht="20.25">
      <c r="A32" s="183" t="s">
        <v>31</v>
      </c>
      <c r="B32" s="183"/>
      <c r="C32" s="183"/>
      <c r="D32" s="183"/>
      <c r="E32" s="183"/>
      <c r="F32" s="183"/>
      <c r="G32" s="183"/>
      <c r="H32" s="183"/>
      <c r="I32" s="100">
        <f>I31+I25+I24+I23+I22+I21+I29+I28</f>
        <v>11706</v>
      </c>
      <c r="J32" s="100">
        <f>J31+J28+J24+J21</f>
        <v>673.10299999999995</v>
      </c>
      <c r="K32" s="100">
        <f>K31+K25+K24+K23+K22+K21+K29+K28</f>
        <v>30747665</v>
      </c>
      <c r="L32" s="100">
        <f>L31+L25+L24+L23+L22+L21+L29+L28</f>
        <v>673.10300000000007</v>
      </c>
      <c r="M32" s="100">
        <f>M31+M25+M24+M23+M22+M21+M29+M28</f>
        <v>11706</v>
      </c>
    </row>
    <row r="33" spans="1:14" ht="18.75">
      <c r="A33" s="308" t="s">
        <v>20</v>
      </c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</row>
    <row r="34" spans="1:14" ht="18.75">
      <c r="A34" s="175" t="s">
        <v>21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7"/>
    </row>
    <row r="35" spans="1:14" ht="18.75">
      <c r="A35" s="184">
        <v>1</v>
      </c>
      <c r="B35" s="184" t="s">
        <v>234</v>
      </c>
      <c r="C35" s="184" t="s">
        <v>328</v>
      </c>
      <c r="D35" s="300">
        <v>41040008252</v>
      </c>
      <c r="E35" s="46" t="s">
        <v>11</v>
      </c>
      <c r="F35" s="46" t="s">
        <v>161</v>
      </c>
      <c r="G35" s="19" t="s">
        <v>329</v>
      </c>
      <c r="H35" s="20">
        <v>58</v>
      </c>
      <c r="I35" s="4">
        <v>1103</v>
      </c>
      <c r="J35" s="5">
        <v>64</v>
      </c>
      <c r="K35" s="5">
        <v>2176000</v>
      </c>
      <c r="L35" s="4">
        <v>64</v>
      </c>
      <c r="M35" s="4">
        <v>1103</v>
      </c>
      <c r="N35" s="6">
        <f>J36+J37+J38+J39+J40+J41+J43+J44+J46+J47+J48+J49+J50+J51+J52+J53+J54+J55+J56+J57+J58+J60+J61+J62+J63</f>
        <v>4545.8099999999995</v>
      </c>
    </row>
    <row r="36" spans="1:14" ht="18.75">
      <c r="A36" s="192"/>
      <c r="B36" s="306"/>
      <c r="C36" s="306"/>
      <c r="D36" s="306"/>
      <c r="E36" s="46" t="s">
        <v>11</v>
      </c>
      <c r="F36" s="184" t="s">
        <v>12</v>
      </c>
      <c r="G36" s="184" t="s">
        <v>275</v>
      </c>
      <c r="H36" s="20">
        <v>45</v>
      </c>
      <c r="I36" s="4">
        <v>1111</v>
      </c>
      <c r="J36" s="5">
        <v>50</v>
      </c>
      <c r="K36" s="5">
        <v>3125000</v>
      </c>
      <c r="L36" s="4">
        <v>50</v>
      </c>
      <c r="M36" s="4">
        <v>1111</v>
      </c>
    </row>
    <row r="37" spans="1:14" ht="18.75">
      <c r="A37" s="185"/>
      <c r="B37" s="304"/>
      <c r="C37" s="304"/>
      <c r="D37" s="304"/>
      <c r="E37" s="46" t="s">
        <v>38</v>
      </c>
      <c r="F37" s="304"/>
      <c r="G37" s="304"/>
      <c r="H37" s="20">
        <v>179</v>
      </c>
      <c r="I37" s="4">
        <v>95</v>
      </c>
      <c r="J37" s="5">
        <v>17</v>
      </c>
      <c r="K37" s="5">
        <v>1062500</v>
      </c>
      <c r="L37" s="4">
        <v>17</v>
      </c>
      <c r="M37" s="4">
        <v>95</v>
      </c>
    </row>
    <row r="38" spans="1:14" ht="18.75">
      <c r="A38" s="46">
        <v>2</v>
      </c>
      <c r="B38" s="46" t="s">
        <v>234</v>
      </c>
      <c r="C38" s="46" t="s">
        <v>330</v>
      </c>
      <c r="D38" s="18">
        <v>150240018198</v>
      </c>
      <c r="E38" s="46" t="s">
        <v>11</v>
      </c>
      <c r="F38" s="46" t="s">
        <v>12</v>
      </c>
      <c r="G38" s="46" t="s">
        <v>275</v>
      </c>
      <c r="H38" s="20">
        <v>45</v>
      </c>
      <c r="I38" s="4">
        <v>3734</v>
      </c>
      <c r="J38" s="5">
        <v>168</v>
      </c>
      <c r="K38" s="5">
        <v>10500000</v>
      </c>
      <c r="L38" s="4">
        <v>168</v>
      </c>
      <c r="M38" s="4">
        <v>3734</v>
      </c>
    </row>
    <row r="39" spans="1:14" ht="18.75">
      <c r="A39" s="46">
        <v>3</v>
      </c>
      <c r="B39" s="46" t="s">
        <v>234</v>
      </c>
      <c r="C39" s="46" t="s">
        <v>331</v>
      </c>
      <c r="D39" s="21" t="s">
        <v>332</v>
      </c>
      <c r="E39" s="46" t="s">
        <v>11</v>
      </c>
      <c r="F39" s="46" t="s">
        <v>12</v>
      </c>
      <c r="G39" s="46" t="s">
        <v>275</v>
      </c>
      <c r="H39" s="20">
        <v>45</v>
      </c>
      <c r="I39" s="4">
        <v>1489</v>
      </c>
      <c r="J39" s="5">
        <v>67</v>
      </c>
      <c r="K39" s="5">
        <v>4187500</v>
      </c>
      <c r="L39" s="4">
        <v>67</v>
      </c>
      <c r="M39" s="4">
        <v>1489</v>
      </c>
    </row>
    <row r="40" spans="1:14" ht="18.75">
      <c r="A40" s="46">
        <v>4</v>
      </c>
      <c r="B40" s="46" t="s">
        <v>234</v>
      </c>
      <c r="C40" s="46" t="s">
        <v>333</v>
      </c>
      <c r="D40" s="21" t="s">
        <v>334</v>
      </c>
      <c r="E40" s="46" t="s">
        <v>11</v>
      </c>
      <c r="F40" s="46" t="s">
        <v>12</v>
      </c>
      <c r="G40" s="46" t="s">
        <v>275</v>
      </c>
      <c r="H40" s="20">
        <v>45</v>
      </c>
      <c r="I40" s="4">
        <v>11378</v>
      </c>
      <c r="J40" s="5">
        <v>512</v>
      </c>
      <c r="K40" s="5">
        <v>32000000</v>
      </c>
      <c r="L40" s="4">
        <v>512</v>
      </c>
      <c r="M40" s="4">
        <v>11378</v>
      </c>
    </row>
    <row r="41" spans="1:14" ht="18.75">
      <c r="A41" s="184">
        <v>5</v>
      </c>
      <c r="B41" s="184" t="s">
        <v>234</v>
      </c>
      <c r="C41" s="184" t="s">
        <v>335</v>
      </c>
      <c r="D41" s="196" t="s">
        <v>336</v>
      </c>
      <c r="E41" s="46" t="s">
        <v>11</v>
      </c>
      <c r="F41" s="46" t="s">
        <v>12</v>
      </c>
      <c r="G41" s="46" t="s">
        <v>275</v>
      </c>
      <c r="H41" s="20">
        <v>45</v>
      </c>
      <c r="I41" s="4">
        <v>2978</v>
      </c>
      <c r="J41" s="5">
        <v>134</v>
      </c>
      <c r="K41" s="5">
        <v>8375000</v>
      </c>
      <c r="L41" s="4">
        <v>134</v>
      </c>
      <c r="M41" s="4">
        <v>2978</v>
      </c>
    </row>
    <row r="42" spans="1:14" ht="18.75">
      <c r="A42" s="185"/>
      <c r="B42" s="304"/>
      <c r="C42" s="304"/>
      <c r="D42" s="304"/>
      <c r="E42" s="46" t="s">
        <v>11</v>
      </c>
      <c r="F42" s="46" t="s">
        <v>161</v>
      </c>
      <c r="G42" s="19" t="s">
        <v>329</v>
      </c>
      <c r="H42" s="20">
        <v>58</v>
      </c>
      <c r="I42" s="4">
        <v>3466</v>
      </c>
      <c r="J42" s="5">
        <v>201</v>
      </c>
      <c r="K42" s="5">
        <v>6834000</v>
      </c>
      <c r="L42" s="4">
        <v>201</v>
      </c>
      <c r="M42" s="4">
        <v>3466</v>
      </c>
    </row>
    <row r="43" spans="1:14" ht="18.75">
      <c r="A43" s="46">
        <v>6</v>
      </c>
      <c r="B43" s="46" t="s">
        <v>234</v>
      </c>
      <c r="C43" s="46" t="s">
        <v>337</v>
      </c>
      <c r="D43" s="18">
        <v>610240000023</v>
      </c>
      <c r="E43" s="46" t="s">
        <v>11</v>
      </c>
      <c r="F43" s="46" t="s">
        <v>12</v>
      </c>
      <c r="G43" s="46" t="s">
        <v>275</v>
      </c>
      <c r="H43" s="20">
        <v>45</v>
      </c>
      <c r="I43" s="4">
        <v>5333</v>
      </c>
      <c r="J43" s="5">
        <v>240</v>
      </c>
      <c r="K43" s="5">
        <v>15000000</v>
      </c>
      <c r="L43" s="4">
        <v>240</v>
      </c>
      <c r="M43" s="4">
        <v>5333</v>
      </c>
    </row>
    <row r="44" spans="1:14" ht="18.75">
      <c r="A44" s="184">
        <v>7</v>
      </c>
      <c r="B44" s="184" t="s">
        <v>234</v>
      </c>
      <c r="C44" s="184" t="s">
        <v>338</v>
      </c>
      <c r="D44" s="18" t="s">
        <v>339</v>
      </c>
      <c r="E44" s="46" t="s">
        <v>11</v>
      </c>
      <c r="F44" s="46" t="s">
        <v>12</v>
      </c>
      <c r="G44" s="46" t="s">
        <v>275</v>
      </c>
      <c r="H44" s="20">
        <v>45</v>
      </c>
      <c r="I44" s="4">
        <v>22333.33</v>
      </c>
      <c r="J44" s="5">
        <v>1153.81</v>
      </c>
      <c r="K44" s="5">
        <v>71933281.299999997</v>
      </c>
      <c r="L44" s="4">
        <v>1153.81</v>
      </c>
      <c r="M44" s="4">
        <v>22333.33</v>
      </c>
    </row>
    <row r="45" spans="1:14" ht="18.75">
      <c r="A45" s="185"/>
      <c r="B45" s="304"/>
      <c r="C45" s="304"/>
      <c r="D45" s="18" t="s">
        <v>339</v>
      </c>
      <c r="E45" s="46" t="s">
        <v>11</v>
      </c>
      <c r="F45" s="46" t="s">
        <v>161</v>
      </c>
      <c r="G45" s="19" t="s">
        <v>329</v>
      </c>
      <c r="H45" s="20">
        <v>58</v>
      </c>
      <c r="I45" s="4">
        <v>11551.72</v>
      </c>
      <c r="J45" s="5">
        <v>670</v>
      </c>
      <c r="K45" s="5">
        <v>22780000</v>
      </c>
      <c r="L45" s="4">
        <v>670</v>
      </c>
      <c r="M45" s="4">
        <v>11551.72</v>
      </c>
    </row>
    <row r="46" spans="1:14" ht="18.75">
      <c r="A46" s="46">
        <v>8</v>
      </c>
      <c r="B46" s="93" t="s">
        <v>234</v>
      </c>
      <c r="C46" s="93" t="s">
        <v>340</v>
      </c>
      <c r="D46" s="18">
        <v>100140010794</v>
      </c>
      <c r="E46" s="46" t="s">
        <v>11</v>
      </c>
      <c r="F46" s="46" t="s">
        <v>12</v>
      </c>
      <c r="G46" s="46" t="s">
        <v>275</v>
      </c>
      <c r="H46" s="20">
        <v>43</v>
      </c>
      <c r="I46" s="4">
        <v>9349</v>
      </c>
      <c r="J46" s="5">
        <v>402</v>
      </c>
      <c r="K46" s="5">
        <v>25125000</v>
      </c>
      <c r="L46" s="4">
        <v>402</v>
      </c>
      <c r="M46" s="4">
        <v>9349</v>
      </c>
    </row>
    <row r="47" spans="1:14" ht="18.75">
      <c r="A47" s="46">
        <v>9</v>
      </c>
      <c r="B47" s="46" t="s">
        <v>234</v>
      </c>
      <c r="C47" s="46" t="s">
        <v>341</v>
      </c>
      <c r="D47" s="18" t="s">
        <v>342</v>
      </c>
      <c r="E47" s="46" t="s">
        <v>11</v>
      </c>
      <c r="F47" s="46" t="s">
        <v>12</v>
      </c>
      <c r="G47" s="46" t="s">
        <v>275</v>
      </c>
      <c r="H47" s="20">
        <v>45</v>
      </c>
      <c r="I47" s="4">
        <v>1422</v>
      </c>
      <c r="J47" s="5">
        <v>64</v>
      </c>
      <c r="K47" s="5">
        <v>4000000</v>
      </c>
      <c r="L47" s="4">
        <v>64</v>
      </c>
      <c r="M47" s="4">
        <v>1422</v>
      </c>
    </row>
    <row r="48" spans="1:14" ht="18.75">
      <c r="A48" s="46">
        <v>10</v>
      </c>
      <c r="B48" s="63" t="s">
        <v>234</v>
      </c>
      <c r="C48" s="63" t="s">
        <v>343</v>
      </c>
      <c r="D48" s="18">
        <v>481110350227</v>
      </c>
      <c r="E48" s="46" t="s">
        <v>11</v>
      </c>
      <c r="F48" s="46" t="s">
        <v>12</v>
      </c>
      <c r="G48" s="46" t="s">
        <v>275</v>
      </c>
      <c r="H48" s="20">
        <v>45</v>
      </c>
      <c r="I48" s="4">
        <v>756</v>
      </c>
      <c r="J48" s="5">
        <v>34</v>
      </c>
      <c r="K48" s="5">
        <v>2125000</v>
      </c>
      <c r="L48" s="4">
        <v>34</v>
      </c>
      <c r="M48" s="4">
        <v>756</v>
      </c>
    </row>
    <row r="49" spans="1:13" ht="18.75">
      <c r="A49" s="46">
        <v>11</v>
      </c>
      <c r="B49" s="63" t="s">
        <v>234</v>
      </c>
      <c r="C49" s="63" t="s">
        <v>344</v>
      </c>
      <c r="D49" s="18">
        <v>160140012622</v>
      </c>
      <c r="E49" s="46" t="s">
        <v>11</v>
      </c>
      <c r="F49" s="46" t="s">
        <v>12</v>
      </c>
      <c r="G49" s="46" t="s">
        <v>275</v>
      </c>
      <c r="H49" s="20">
        <v>45</v>
      </c>
      <c r="I49" s="4">
        <v>756</v>
      </c>
      <c r="J49" s="5">
        <v>34</v>
      </c>
      <c r="K49" s="5">
        <v>2125000</v>
      </c>
      <c r="L49" s="4">
        <v>34</v>
      </c>
      <c r="M49" s="4">
        <v>756</v>
      </c>
    </row>
    <row r="50" spans="1:13" ht="18.75">
      <c r="A50" s="46">
        <v>12</v>
      </c>
      <c r="B50" s="93" t="s">
        <v>234</v>
      </c>
      <c r="C50" s="93" t="s">
        <v>345</v>
      </c>
      <c r="D50" s="18" t="s">
        <v>346</v>
      </c>
      <c r="E50" s="46" t="s">
        <v>38</v>
      </c>
      <c r="F50" s="46" t="s">
        <v>12</v>
      </c>
      <c r="G50" s="46" t="s">
        <v>275</v>
      </c>
      <c r="H50" s="20">
        <v>179</v>
      </c>
      <c r="I50" s="4">
        <v>357</v>
      </c>
      <c r="J50" s="5">
        <v>64</v>
      </c>
      <c r="K50" s="5">
        <v>4000000</v>
      </c>
      <c r="L50" s="4">
        <v>64</v>
      </c>
      <c r="M50" s="4">
        <v>357</v>
      </c>
    </row>
    <row r="51" spans="1:13" ht="18.75">
      <c r="A51" s="184">
        <v>13</v>
      </c>
      <c r="B51" s="184" t="s">
        <v>234</v>
      </c>
      <c r="C51" s="184" t="s">
        <v>347</v>
      </c>
      <c r="D51" s="300" t="s">
        <v>348</v>
      </c>
      <c r="E51" s="46" t="s">
        <v>11</v>
      </c>
      <c r="F51" s="193" t="s">
        <v>349</v>
      </c>
      <c r="G51" s="184" t="s">
        <v>275</v>
      </c>
      <c r="H51" s="20">
        <v>45</v>
      </c>
      <c r="I51" s="4">
        <v>5170</v>
      </c>
      <c r="J51" s="5">
        <v>233</v>
      </c>
      <c r="K51" s="5">
        <v>14562500</v>
      </c>
      <c r="L51" s="4">
        <v>233</v>
      </c>
      <c r="M51" s="4">
        <v>5170</v>
      </c>
    </row>
    <row r="52" spans="1:13" ht="18.75">
      <c r="A52" s="306"/>
      <c r="B52" s="306"/>
      <c r="C52" s="306"/>
      <c r="D52" s="306"/>
      <c r="E52" s="46" t="s">
        <v>72</v>
      </c>
      <c r="F52" s="306"/>
      <c r="G52" s="306"/>
      <c r="H52" s="20">
        <v>63</v>
      </c>
      <c r="I52" s="4">
        <v>500</v>
      </c>
      <c r="J52" s="94">
        <v>32</v>
      </c>
      <c r="K52" s="5">
        <v>2000000</v>
      </c>
      <c r="L52" s="94">
        <v>32</v>
      </c>
      <c r="M52" s="4">
        <v>500</v>
      </c>
    </row>
    <row r="53" spans="1:13" ht="18.75">
      <c r="A53" s="306"/>
      <c r="B53" s="306"/>
      <c r="C53" s="306"/>
      <c r="D53" s="306"/>
      <c r="E53" s="46" t="s">
        <v>85</v>
      </c>
      <c r="F53" s="306"/>
      <c r="G53" s="306"/>
      <c r="H53" s="20">
        <v>41</v>
      </c>
      <c r="I53" s="4">
        <v>740</v>
      </c>
      <c r="J53" s="94">
        <v>30</v>
      </c>
      <c r="K53" s="5">
        <v>1875000</v>
      </c>
      <c r="L53" s="94">
        <v>30</v>
      </c>
      <c r="M53" s="4">
        <v>740</v>
      </c>
    </row>
    <row r="54" spans="1:13" ht="18.75">
      <c r="A54" s="306"/>
      <c r="B54" s="306"/>
      <c r="C54" s="306"/>
      <c r="D54" s="306"/>
      <c r="E54" s="46" t="s">
        <v>69</v>
      </c>
      <c r="F54" s="306"/>
      <c r="G54" s="306"/>
      <c r="H54" s="20">
        <v>39</v>
      </c>
      <c r="I54" s="4">
        <v>700</v>
      </c>
      <c r="J54" s="94">
        <v>27</v>
      </c>
      <c r="K54" s="5">
        <v>1687500</v>
      </c>
      <c r="L54" s="94">
        <v>27</v>
      </c>
      <c r="M54" s="4">
        <v>700</v>
      </c>
    </row>
    <row r="55" spans="1:13" ht="18.75">
      <c r="A55" s="304"/>
      <c r="B55" s="304"/>
      <c r="C55" s="304"/>
      <c r="D55" s="304"/>
      <c r="E55" s="46" t="s">
        <v>38</v>
      </c>
      <c r="F55" s="304"/>
      <c r="G55" s="304"/>
      <c r="H55" s="20">
        <v>179</v>
      </c>
      <c r="I55" s="4">
        <v>212</v>
      </c>
      <c r="J55" s="94">
        <v>38</v>
      </c>
      <c r="K55" s="5">
        <v>2375000</v>
      </c>
      <c r="L55" s="94">
        <v>38</v>
      </c>
      <c r="M55" s="4">
        <v>212</v>
      </c>
    </row>
    <row r="56" spans="1:13" ht="18.75">
      <c r="A56" s="307">
        <v>14</v>
      </c>
      <c r="B56" s="216" t="s">
        <v>234</v>
      </c>
      <c r="C56" s="216" t="s">
        <v>350</v>
      </c>
      <c r="D56" s="268" t="s">
        <v>351</v>
      </c>
      <c r="E56" s="46" t="s">
        <v>11</v>
      </c>
      <c r="F56" s="46" t="s">
        <v>12</v>
      </c>
      <c r="G56" s="46" t="s">
        <v>275</v>
      </c>
      <c r="H56" s="20">
        <v>45</v>
      </c>
      <c r="I56" s="4">
        <v>8933</v>
      </c>
      <c r="J56" s="5">
        <v>402</v>
      </c>
      <c r="K56" s="5">
        <v>25125000</v>
      </c>
      <c r="L56" s="4">
        <v>402</v>
      </c>
      <c r="M56" s="4">
        <v>8933</v>
      </c>
    </row>
    <row r="57" spans="1:13" ht="18.75">
      <c r="A57" s="304"/>
      <c r="B57" s="217"/>
      <c r="C57" s="217"/>
      <c r="D57" s="217"/>
      <c r="E57" s="46" t="s">
        <v>38</v>
      </c>
      <c r="F57" s="46" t="s">
        <v>12</v>
      </c>
      <c r="G57" s="46" t="s">
        <v>275</v>
      </c>
      <c r="H57" s="20">
        <v>179</v>
      </c>
      <c r="I57" s="4">
        <v>547</v>
      </c>
      <c r="J57" s="94">
        <v>98</v>
      </c>
      <c r="K57" s="5">
        <v>6125000</v>
      </c>
      <c r="L57" s="94">
        <v>98</v>
      </c>
      <c r="M57" s="4">
        <v>547</v>
      </c>
    </row>
    <row r="58" spans="1:13" ht="18.75">
      <c r="A58" s="307">
        <v>15</v>
      </c>
      <c r="B58" s="216" t="s">
        <v>234</v>
      </c>
      <c r="C58" s="216" t="s">
        <v>352</v>
      </c>
      <c r="D58" s="268" t="s">
        <v>353</v>
      </c>
      <c r="E58" s="46" t="s">
        <v>38</v>
      </c>
      <c r="F58" s="46" t="s">
        <v>12</v>
      </c>
      <c r="G58" s="46" t="s">
        <v>275</v>
      </c>
      <c r="H58" s="20">
        <v>179</v>
      </c>
      <c r="I58" s="4">
        <v>2821</v>
      </c>
      <c r="J58" s="5">
        <v>505</v>
      </c>
      <c r="K58" s="5">
        <v>31562500</v>
      </c>
      <c r="L58" s="4">
        <v>505</v>
      </c>
      <c r="M58" s="4">
        <v>2821</v>
      </c>
    </row>
    <row r="59" spans="1:13" ht="18.75">
      <c r="A59" s="304"/>
      <c r="B59" s="217"/>
      <c r="C59" s="217"/>
      <c r="D59" s="269"/>
      <c r="E59" s="46" t="s">
        <v>11</v>
      </c>
      <c r="F59" s="125" t="s">
        <v>54</v>
      </c>
      <c r="G59" s="125" t="s">
        <v>329</v>
      </c>
      <c r="H59" s="20">
        <v>58</v>
      </c>
      <c r="I59" s="4">
        <v>16155</v>
      </c>
      <c r="J59" s="5">
        <v>937</v>
      </c>
      <c r="K59" s="5">
        <v>31858000</v>
      </c>
      <c r="L59" s="4">
        <v>937</v>
      </c>
      <c r="M59" s="4">
        <v>16155</v>
      </c>
    </row>
    <row r="60" spans="1:13" ht="18.75">
      <c r="A60" s="184">
        <v>16</v>
      </c>
      <c r="B60" s="184" t="s">
        <v>234</v>
      </c>
      <c r="C60" s="184" t="s">
        <v>354</v>
      </c>
      <c r="D60" s="300">
        <v>911240001334</v>
      </c>
      <c r="E60" s="46" t="s">
        <v>11</v>
      </c>
      <c r="F60" s="193" t="s">
        <v>12</v>
      </c>
      <c r="G60" s="184" t="s">
        <v>275</v>
      </c>
      <c r="H60" s="20">
        <v>45</v>
      </c>
      <c r="I60" s="4">
        <v>3295</v>
      </c>
      <c r="J60" s="5">
        <v>148</v>
      </c>
      <c r="K60" s="5">
        <v>9250000</v>
      </c>
      <c r="L60" s="4">
        <v>148</v>
      </c>
      <c r="M60" s="4">
        <v>3295</v>
      </c>
    </row>
    <row r="61" spans="1:13" ht="18.75">
      <c r="A61" s="192"/>
      <c r="B61" s="306"/>
      <c r="C61" s="306"/>
      <c r="D61" s="306"/>
      <c r="E61" s="46" t="s">
        <v>69</v>
      </c>
      <c r="F61" s="306"/>
      <c r="G61" s="306"/>
      <c r="H61" s="20">
        <v>39</v>
      </c>
      <c r="I61" s="4">
        <v>411</v>
      </c>
      <c r="J61" s="94">
        <v>16</v>
      </c>
      <c r="K61" s="5">
        <v>1000000</v>
      </c>
      <c r="L61" s="94">
        <v>16</v>
      </c>
      <c r="M61" s="4">
        <v>411</v>
      </c>
    </row>
    <row r="62" spans="1:13" ht="18.75">
      <c r="A62" s="192"/>
      <c r="B62" s="306"/>
      <c r="C62" s="306"/>
      <c r="D62" s="306"/>
      <c r="E62" s="46" t="s">
        <v>74</v>
      </c>
      <c r="F62" s="306"/>
      <c r="G62" s="306"/>
      <c r="H62" s="20">
        <v>40</v>
      </c>
      <c r="I62" s="4">
        <v>1476</v>
      </c>
      <c r="J62" s="94">
        <v>59</v>
      </c>
      <c r="K62" s="5">
        <v>3687500</v>
      </c>
      <c r="L62" s="94">
        <v>59</v>
      </c>
      <c r="M62" s="4">
        <v>1476</v>
      </c>
    </row>
    <row r="63" spans="1:13" ht="18.75">
      <c r="A63" s="192"/>
      <c r="B63" s="306"/>
      <c r="C63" s="306"/>
      <c r="D63" s="306"/>
      <c r="E63" s="46" t="s">
        <v>190</v>
      </c>
      <c r="F63" s="306"/>
      <c r="G63" s="306"/>
      <c r="H63" s="20">
        <v>40</v>
      </c>
      <c r="I63" s="4">
        <v>459</v>
      </c>
      <c r="J63" s="94">
        <v>18</v>
      </c>
      <c r="K63" s="5">
        <v>1125000</v>
      </c>
      <c r="L63" s="94">
        <v>18</v>
      </c>
      <c r="M63" s="4">
        <v>459</v>
      </c>
    </row>
    <row r="64" spans="1:13" ht="18.75">
      <c r="A64" s="185"/>
      <c r="B64" s="304"/>
      <c r="C64" s="304"/>
      <c r="D64" s="304"/>
      <c r="E64" s="46" t="s">
        <v>11</v>
      </c>
      <c r="F64" s="46" t="s">
        <v>161</v>
      </c>
      <c r="G64" s="19" t="s">
        <v>329</v>
      </c>
      <c r="H64" s="20">
        <v>58</v>
      </c>
      <c r="I64" s="4">
        <v>2207</v>
      </c>
      <c r="J64" s="5">
        <v>128</v>
      </c>
      <c r="K64" s="5">
        <v>4352000</v>
      </c>
      <c r="L64" s="4">
        <v>128</v>
      </c>
      <c r="M64" s="4">
        <v>2207</v>
      </c>
    </row>
    <row r="65" spans="1:14" ht="18.75">
      <c r="A65" s="175" t="s">
        <v>29</v>
      </c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7"/>
    </row>
    <row r="66" spans="1:14" ht="18.75">
      <c r="A66" s="184">
        <v>17</v>
      </c>
      <c r="B66" s="184" t="s">
        <v>234</v>
      </c>
      <c r="C66" s="184" t="s">
        <v>355</v>
      </c>
      <c r="D66" s="300">
        <v>500821300197</v>
      </c>
      <c r="E66" s="46" t="s">
        <v>79</v>
      </c>
      <c r="F66" s="184" t="s">
        <v>161</v>
      </c>
      <c r="G66" s="193" t="s">
        <v>329</v>
      </c>
      <c r="H66" s="20">
        <v>58</v>
      </c>
      <c r="I66" s="4">
        <v>134</v>
      </c>
      <c r="J66" s="95">
        <v>7.8</v>
      </c>
      <c r="K66" s="96">
        <v>265200</v>
      </c>
      <c r="L66" s="4">
        <v>7.8</v>
      </c>
      <c r="M66" s="4">
        <v>134</v>
      </c>
    </row>
    <row r="67" spans="1:14" ht="18.75">
      <c r="A67" s="185"/>
      <c r="B67" s="304"/>
      <c r="C67" s="304"/>
      <c r="D67" s="304"/>
      <c r="E67" s="46" t="s">
        <v>281</v>
      </c>
      <c r="F67" s="185"/>
      <c r="G67" s="195"/>
      <c r="H67" s="20">
        <v>175</v>
      </c>
      <c r="I67" s="4">
        <v>6</v>
      </c>
      <c r="J67" s="97">
        <v>1.1000000000000001</v>
      </c>
      <c r="K67" s="96">
        <v>37400</v>
      </c>
      <c r="L67" s="94">
        <v>1.1000000000000001</v>
      </c>
      <c r="M67" s="4">
        <v>6</v>
      </c>
    </row>
    <row r="68" spans="1:14" ht="18.75">
      <c r="A68" s="189" t="s">
        <v>59</v>
      </c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200"/>
    </row>
    <row r="69" spans="1:14" ht="18.75">
      <c r="A69" s="175" t="s">
        <v>21</v>
      </c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7"/>
    </row>
    <row r="70" spans="1:14" ht="75">
      <c r="A70" s="184">
        <v>18</v>
      </c>
      <c r="B70" s="184" t="s">
        <v>234</v>
      </c>
      <c r="C70" s="184" t="s">
        <v>338</v>
      </c>
      <c r="D70" s="18" t="s">
        <v>339</v>
      </c>
      <c r="E70" s="46" t="s">
        <v>11</v>
      </c>
      <c r="F70" s="19" t="s">
        <v>356</v>
      </c>
      <c r="G70" s="193" t="s">
        <v>357</v>
      </c>
      <c r="H70" s="20">
        <v>110</v>
      </c>
      <c r="I70" s="4">
        <v>611</v>
      </c>
      <c r="J70" s="5">
        <v>67.2</v>
      </c>
      <c r="K70" s="121">
        <v>4032000</v>
      </c>
      <c r="L70" s="4">
        <v>67.2</v>
      </c>
      <c r="M70" s="4">
        <v>611</v>
      </c>
    </row>
    <row r="71" spans="1:14" ht="75">
      <c r="A71" s="304"/>
      <c r="B71" s="304"/>
      <c r="C71" s="304"/>
      <c r="D71" s="18" t="s">
        <v>339</v>
      </c>
      <c r="E71" s="46" t="s">
        <v>11</v>
      </c>
      <c r="F71" s="19" t="s">
        <v>358</v>
      </c>
      <c r="G71" s="305"/>
      <c r="H71" s="20">
        <v>70</v>
      </c>
      <c r="I71" s="4">
        <v>960</v>
      </c>
      <c r="J71" s="5">
        <v>67.2</v>
      </c>
      <c r="K71" s="121">
        <v>3696000</v>
      </c>
      <c r="L71" s="4">
        <v>67.2</v>
      </c>
      <c r="M71" s="4">
        <v>960</v>
      </c>
    </row>
    <row r="72" spans="1:14" ht="18.75">
      <c r="A72" s="94">
        <v>19</v>
      </c>
      <c r="B72" s="51" t="s">
        <v>234</v>
      </c>
      <c r="C72" s="51" t="s">
        <v>359</v>
      </c>
      <c r="D72" s="51" t="s">
        <v>360</v>
      </c>
      <c r="E72" s="46" t="s">
        <v>11</v>
      </c>
      <c r="F72" s="51" t="s">
        <v>361</v>
      </c>
      <c r="G72" s="51" t="s">
        <v>362</v>
      </c>
      <c r="H72" s="20">
        <v>70</v>
      </c>
      <c r="I72" s="4">
        <v>1828.5</v>
      </c>
      <c r="J72" s="5">
        <v>128</v>
      </c>
      <c r="K72" s="5">
        <v>8192000</v>
      </c>
      <c r="L72" s="4">
        <v>128</v>
      </c>
      <c r="M72" s="4">
        <v>1828.5</v>
      </c>
    </row>
    <row r="73" spans="1:14" ht="18.75">
      <c r="A73" s="94">
        <v>20</v>
      </c>
      <c r="B73" s="51" t="s">
        <v>234</v>
      </c>
      <c r="C73" s="51" t="s">
        <v>363</v>
      </c>
      <c r="D73" s="51" t="s">
        <v>364</v>
      </c>
      <c r="E73" s="46" t="s">
        <v>11</v>
      </c>
      <c r="F73" s="51" t="s">
        <v>361</v>
      </c>
      <c r="G73" s="51" t="s">
        <v>362</v>
      </c>
      <c r="H73" s="20">
        <v>70</v>
      </c>
      <c r="I73" s="4">
        <v>1828.5</v>
      </c>
      <c r="J73" s="5">
        <v>128</v>
      </c>
      <c r="K73" s="5">
        <v>8192000</v>
      </c>
      <c r="L73" s="4">
        <v>128</v>
      </c>
      <c r="M73" s="4">
        <v>1828.5</v>
      </c>
    </row>
    <row r="74" spans="1:14" s="99" customFormat="1" ht="18.75">
      <c r="A74" s="303" t="s">
        <v>31</v>
      </c>
      <c r="B74" s="303"/>
      <c r="C74" s="303"/>
      <c r="D74" s="303"/>
      <c r="E74" s="303"/>
      <c r="F74" s="303"/>
      <c r="G74" s="303"/>
      <c r="H74" s="303"/>
      <c r="I74" s="98">
        <f>SUM(I35:I73)</f>
        <v>126206.05</v>
      </c>
      <c r="J74" s="98">
        <f>SUM(J35:J73)</f>
        <v>6945.11</v>
      </c>
      <c r="K74" s="98">
        <f>K73+K72+K71+K70+K67+K66+K64+K63+K62+K61+K60+K59+K58+K57+K56+K55+K54+K53+K52+K51+K50+K49+K48+K47+K46+K45+K44+K43+K42+K41+K40+K39+K38+K37+K36+K35</f>
        <v>376347881.30000001</v>
      </c>
      <c r="L74" s="98">
        <f>SUM(L35:L73)</f>
        <v>6945.11</v>
      </c>
      <c r="M74" s="98">
        <f>SUM(M35:M73)</f>
        <v>126206.05</v>
      </c>
    </row>
    <row r="75" spans="1:14" ht="18.75">
      <c r="A75" s="186" t="s">
        <v>20</v>
      </c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8"/>
    </row>
    <row r="76" spans="1:14" ht="18.75">
      <c r="A76" s="175" t="s">
        <v>21</v>
      </c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7"/>
    </row>
    <row r="77" spans="1:14" ht="18.75">
      <c r="A77" s="46">
        <v>1</v>
      </c>
      <c r="B77" s="46" t="s">
        <v>36</v>
      </c>
      <c r="C77" s="46" t="s">
        <v>37</v>
      </c>
      <c r="D77" s="18">
        <v>990740000613</v>
      </c>
      <c r="E77" s="46" t="s">
        <v>38</v>
      </c>
      <c r="F77" s="46" t="s">
        <v>12</v>
      </c>
      <c r="G77" s="19" t="s">
        <v>39</v>
      </c>
      <c r="H77" s="20">
        <v>179</v>
      </c>
      <c r="I77" s="4">
        <v>749</v>
      </c>
      <c r="J77" s="121">
        <v>134</v>
      </c>
      <c r="K77" s="121">
        <v>8375000</v>
      </c>
      <c r="L77" s="4">
        <v>134</v>
      </c>
      <c r="M77" s="4">
        <v>749</v>
      </c>
      <c r="N77" s="6">
        <f>J77+J78+J79+J80+J81+J82+J84+J85+J86+J88+J91+J93+J94+J95</f>
        <v>837.45</v>
      </c>
    </row>
    <row r="78" spans="1:14" ht="18.75">
      <c r="A78" s="46">
        <v>2</v>
      </c>
      <c r="B78" s="46" t="s">
        <v>36</v>
      </c>
      <c r="C78" s="46" t="s">
        <v>40</v>
      </c>
      <c r="D78" s="18">
        <v>990640004889</v>
      </c>
      <c r="E78" s="46" t="s">
        <v>11</v>
      </c>
      <c r="F78" s="46" t="s">
        <v>12</v>
      </c>
      <c r="G78" s="46" t="s">
        <v>39</v>
      </c>
      <c r="H78" s="20">
        <v>45</v>
      </c>
      <c r="I78" s="4">
        <v>4267</v>
      </c>
      <c r="J78" s="121">
        <v>192</v>
      </c>
      <c r="K78" s="121">
        <v>12000000</v>
      </c>
      <c r="L78" s="4">
        <v>192</v>
      </c>
      <c r="M78" s="4">
        <v>4267</v>
      </c>
    </row>
    <row r="79" spans="1:14" ht="18.75">
      <c r="A79" s="46">
        <v>3</v>
      </c>
      <c r="B79" s="46" t="s">
        <v>36</v>
      </c>
      <c r="C79" s="46" t="s">
        <v>41</v>
      </c>
      <c r="D79" s="21" t="s">
        <v>42</v>
      </c>
      <c r="E79" s="46" t="s">
        <v>11</v>
      </c>
      <c r="F79" s="46" t="s">
        <v>12</v>
      </c>
      <c r="G79" s="19" t="s">
        <v>39</v>
      </c>
      <c r="H79" s="20">
        <v>45</v>
      </c>
      <c r="I79" s="4">
        <v>1511</v>
      </c>
      <c r="J79" s="121">
        <v>68</v>
      </c>
      <c r="K79" s="121">
        <v>4250000</v>
      </c>
      <c r="L79" s="4">
        <v>68</v>
      </c>
      <c r="M79" s="4">
        <v>1511</v>
      </c>
    </row>
    <row r="80" spans="1:14" ht="18.75">
      <c r="A80" s="46">
        <v>4</v>
      </c>
      <c r="B80" s="46" t="s">
        <v>36</v>
      </c>
      <c r="C80" s="46" t="s">
        <v>41</v>
      </c>
      <c r="D80" s="21" t="s">
        <v>42</v>
      </c>
      <c r="E80" s="46" t="s">
        <v>38</v>
      </c>
      <c r="F80" s="46" t="s">
        <v>12</v>
      </c>
      <c r="G80" s="19" t="s">
        <v>39</v>
      </c>
      <c r="H80" s="20">
        <v>179</v>
      </c>
      <c r="I80" s="4">
        <v>380</v>
      </c>
      <c r="J80" s="121">
        <v>68</v>
      </c>
      <c r="K80" s="121">
        <v>4250000</v>
      </c>
      <c r="L80" s="4">
        <v>68</v>
      </c>
      <c r="M80" s="4">
        <v>380</v>
      </c>
    </row>
    <row r="81" spans="1:13" ht="18.75">
      <c r="A81" s="46"/>
      <c r="B81" s="46" t="s">
        <v>36</v>
      </c>
      <c r="C81" s="46" t="s">
        <v>41</v>
      </c>
      <c r="D81" s="21" t="s">
        <v>42</v>
      </c>
      <c r="E81" s="46" t="s">
        <v>38</v>
      </c>
      <c r="F81" s="46" t="s">
        <v>12</v>
      </c>
      <c r="G81" s="19" t="s">
        <v>39</v>
      </c>
      <c r="H81" s="20">
        <v>179</v>
      </c>
      <c r="I81" s="4">
        <v>375</v>
      </c>
      <c r="J81" s="121">
        <v>67.2</v>
      </c>
      <c r="K81" s="121">
        <v>4200000</v>
      </c>
      <c r="L81" s="4">
        <v>67.2</v>
      </c>
      <c r="M81" s="4">
        <v>375</v>
      </c>
    </row>
    <row r="82" spans="1:13" ht="18.75">
      <c r="A82" s="46"/>
      <c r="B82" s="46" t="s">
        <v>36</v>
      </c>
      <c r="C82" s="46" t="s">
        <v>307</v>
      </c>
      <c r="D82" s="21" t="s">
        <v>308</v>
      </c>
      <c r="E82" s="46" t="s">
        <v>38</v>
      </c>
      <c r="F82" s="46" t="s">
        <v>12</v>
      </c>
      <c r="G82" s="19" t="s">
        <v>39</v>
      </c>
      <c r="H82" s="20">
        <v>179</v>
      </c>
      <c r="I82" s="4">
        <v>749</v>
      </c>
      <c r="J82" s="121">
        <v>134</v>
      </c>
      <c r="K82" s="121">
        <v>8375000</v>
      </c>
      <c r="L82" s="4">
        <v>134</v>
      </c>
      <c r="M82" s="4">
        <v>749</v>
      </c>
    </row>
    <row r="83" spans="1:13" ht="18.75">
      <c r="A83" s="46">
        <v>5</v>
      </c>
      <c r="B83" s="46" t="s">
        <v>36</v>
      </c>
      <c r="C83" s="46" t="s">
        <v>43</v>
      </c>
      <c r="D83" s="21" t="s">
        <v>44</v>
      </c>
      <c r="E83" s="46" t="s">
        <v>11</v>
      </c>
      <c r="F83" s="46" t="s">
        <v>28</v>
      </c>
      <c r="G83" s="19" t="s">
        <v>45</v>
      </c>
      <c r="H83" s="20">
        <v>58</v>
      </c>
      <c r="I83" s="4">
        <v>1155</v>
      </c>
      <c r="J83" s="121">
        <v>67</v>
      </c>
      <c r="K83" s="121">
        <v>2278000</v>
      </c>
      <c r="L83" s="4">
        <v>67</v>
      </c>
      <c r="M83" s="4">
        <v>1155</v>
      </c>
    </row>
    <row r="84" spans="1:13" ht="18.75">
      <c r="A84" s="46">
        <v>6</v>
      </c>
      <c r="B84" s="46" t="s">
        <v>36</v>
      </c>
      <c r="C84" s="46" t="s">
        <v>46</v>
      </c>
      <c r="D84" s="21" t="s">
        <v>47</v>
      </c>
      <c r="E84" s="46" t="s">
        <v>48</v>
      </c>
      <c r="F84" s="46" t="s">
        <v>12</v>
      </c>
      <c r="G84" s="19" t="s">
        <v>39</v>
      </c>
      <c r="H84" s="20">
        <v>179</v>
      </c>
      <c r="I84" s="4">
        <v>45</v>
      </c>
      <c r="J84" s="121">
        <v>8</v>
      </c>
      <c r="K84" s="121">
        <v>500000</v>
      </c>
      <c r="L84" s="4">
        <v>8</v>
      </c>
      <c r="M84" s="4">
        <v>45</v>
      </c>
    </row>
    <row r="85" spans="1:13" ht="18.75">
      <c r="A85" s="46">
        <v>7</v>
      </c>
      <c r="B85" s="46" t="s">
        <v>36</v>
      </c>
      <c r="C85" s="46" t="s">
        <v>49</v>
      </c>
      <c r="D85" s="18">
        <v>520410350261</v>
      </c>
      <c r="E85" s="46" t="s">
        <v>38</v>
      </c>
      <c r="F85" s="46" t="s">
        <v>12</v>
      </c>
      <c r="G85" s="19" t="s">
        <v>39</v>
      </c>
      <c r="H85" s="20">
        <v>179</v>
      </c>
      <c r="I85" s="4">
        <v>112</v>
      </c>
      <c r="J85" s="121">
        <v>20</v>
      </c>
      <c r="K85" s="121">
        <v>1250000</v>
      </c>
      <c r="L85" s="4">
        <v>20</v>
      </c>
      <c r="M85" s="4">
        <v>112</v>
      </c>
    </row>
    <row r="86" spans="1:13" ht="18.75">
      <c r="A86" s="46">
        <v>8</v>
      </c>
      <c r="B86" s="46" t="s">
        <v>36</v>
      </c>
      <c r="C86" s="46" t="s">
        <v>50</v>
      </c>
      <c r="D86" s="18">
        <v>370808300642</v>
      </c>
      <c r="E86" s="46" t="s">
        <v>48</v>
      </c>
      <c r="F86" s="46" t="s">
        <v>12</v>
      </c>
      <c r="G86" s="19" t="s">
        <v>39</v>
      </c>
      <c r="H86" s="20">
        <v>179</v>
      </c>
      <c r="I86" s="4">
        <v>335</v>
      </c>
      <c r="J86" s="121">
        <v>60</v>
      </c>
      <c r="K86" s="121">
        <v>3750000</v>
      </c>
      <c r="L86" s="4">
        <v>60</v>
      </c>
      <c r="M86" s="4">
        <v>335</v>
      </c>
    </row>
    <row r="87" spans="1:13" ht="18.75">
      <c r="A87" s="175" t="s">
        <v>24</v>
      </c>
      <c r="B87" s="176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7"/>
    </row>
    <row r="88" spans="1:13" ht="18.75">
      <c r="A88" s="46">
        <v>9</v>
      </c>
      <c r="B88" s="46" t="s">
        <v>36</v>
      </c>
      <c r="C88" s="46" t="s">
        <v>51</v>
      </c>
      <c r="D88" s="18">
        <v>520405350056</v>
      </c>
      <c r="E88" s="46" t="s">
        <v>11</v>
      </c>
      <c r="F88" s="46" t="s">
        <v>12</v>
      </c>
      <c r="G88" s="19" t="s">
        <v>39</v>
      </c>
      <c r="H88" s="20">
        <v>45</v>
      </c>
      <c r="I88" s="4">
        <v>316</v>
      </c>
      <c r="J88" s="121">
        <v>14.25</v>
      </c>
      <c r="K88" s="121">
        <v>890625</v>
      </c>
      <c r="L88" s="4">
        <v>14.25</v>
      </c>
      <c r="M88" s="4">
        <v>316</v>
      </c>
    </row>
    <row r="89" spans="1:13" ht="18.75">
      <c r="A89" s="46">
        <v>10</v>
      </c>
      <c r="B89" s="46" t="s">
        <v>36</v>
      </c>
      <c r="C89" s="46" t="s">
        <v>51</v>
      </c>
      <c r="D89" s="18">
        <v>520405350056</v>
      </c>
      <c r="E89" s="19" t="s">
        <v>53</v>
      </c>
      <c r="F89" s="46" t="s">
        <v>28</v>
      </c>
      <c r="G89" s="19" t="s">
        <v>45</v>
      </c>
      <c r="H89" s="20">
        <v>58</v>
      </c>
      <c r="I89" s="4">
        <v>93</v>
      </c>
      <c r="J89" s="121">
        <v>5.35</v>
      </c>
      <c r="K89" s="121">
        <v>181900</v>
      </c>
      <c r="L89" s="4">
        <v>5.35</v>
      </c>
      <c r="M89" s="4">
        <v>93</v>
      </c>
    </row>
    <row r="90" spans="1:13" ht="18.75">
      <c r="A90" s="46">
        <v>11</v>
      </c>
      <c r="B90" s="46" t="s">
        <v>36</v>
      </c>
      <c r="C90" s="46" t="s">
        <v>52</v>
      </c>
      <c r="D90" s="18">
        <v>590511350164</v>
      </c>
      <c r="E90" s="46" t="s">
        <v>53</v>
      </c>
      <c r="F90" s="46" t="s">
        <v>54</v>
      </c>
      <c r="G90" s="19" t="s">
        <v>45</v>
      </c>
      <c r="H90" s="20">
        <v>58</v>
      </c>
      <c r="I90" s="4">
        <v>86</v>
      </c>
      <c r="J90" s="121">
        <v>5</v>
      </c>
      <c r="K90" s="121">
        <v>170000</v>
      </c>
      <c r="L90" s="4">
        <v>5</v>
      </c>
      <c r="M90" s="4">
        <v>86</v>
      </c>
    </row>
    <row r="91" spans="1:13" ht="18.75">
      <c r="A91" s="46">
        <v>12</v>
      </c>
      <c r="B91" s="46" t="s">
        <v>36</v>
      </c>
      <c r="C91" s="46" t="s">
        <v>52</v>
      </c>
      <c r="D91" s="18">
        <v>590511350164</v>
      </c>
      <c r="E91" s="46" t="s">
        <v>38</v>
      </c>
      <c r="F91" s="46" t="s">
        <v>12</v>
      </c>
      <c r="G91" s="46" t="s">
        <v>55</v>
      </c>
      <c r="H91" s="20">
        <v>179</v>
      </c>
      <c r="I91" s="4">
        <v>111</v>
      </c>
      <c r="J91" s="121">
        <v>20</v>
      </c>
      <c r="K91" s="121">
        <v>1250000</v>
      </c>
      <c r="L91" s="4">
        <v>20</v>
      </c>
      <c r="M91" s="4">
        <v>111</v>
      </c>
    </row>
    <row r="92" spans="1:13" ht="18.75">
      <c r="A92" s="175" t="s">
        <v>29</v>
      </c>
      <c r="B92" s="176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7"/>
    </row>
    <row r="93" spans="1:13" ht="18.75">
      <c r="A93" s="46">
        <v>13</v>
      </c>
      <c r="B93" s="46" t="s">
        <v>36</v>
      </c>
      <c r="C93" s="46" t="s">
        <v>56</v>
      </c>
      <c r="D93" s="18">
        <v>610221301116</v>
      </c>
      <c r="E93" s="46" t="s">
        <v>38</v>
      </c>
      <c r="F93" s="46" t="s">
        <v>12</v>
      </c>
      <c r="G93" s="19" t="s">
        <v>39</v>
      </c>
      <c r="H93" s="20">
        <v>179</v>
      </c>
      <c r="I93" s="4">
        <v>89</v>
      </c>
      <c r="J93" s="121">
        <v>16</v>
      </c>
      <c r="K93" s="121">
        <v>1000000</v>
      </c>
      <c r="L93" s="4">
        <v>16</v>
      </c>
      <c r="M93" s="4">
        <v>89</v>
      </c>
    </row>
    <row r="94" spans="1:13" ht="18.75">
      <c r="A94" s="46">
        <v>14</v>
      </c>
      <c r="B94" s="46" t="s">
        <v>36</v>
      </c>
      <c r="C94" s="46" t="s">
        <v>57</v>
      </c>
      <c r="D94" s="18">
        <v>591210350031</v>
      </c>
      <c r="E94" s="46" t="s">
        <v>38</v>
      </c>
      <c r="F94" s="46" t="s">
        <v>12</v>
      </c>
      <c r="G94" s="46" t="s">
        <v>39</v>
      </c>
      <c r="H94" s="20">
        <v>179</v>
      </c>
      <c r="I94" s="4">
        <v>140</v>
      </c>
      <c r="J94" s="121">
        <v>25</v>
      </c>
      <c r="K94" s="121">
        <v>1562500</v>
      </c>
      <c r="L94" s="4">
        <v>25</v>
      </c>
      <c r="M94" s="4">
        <v>140</v>
      </c>
    </row>
    <row r="95" spans="1:13" ht="18.75">
      <c r="A95" s="46">
        <v>15</v>
      </c>
      <c r="B95" s="46" t="s">
        <v>36</v>
      </c>
      <c r="C95" s="46" t="s">
        <v>58</v>
      </c>
      <c r="D95" s="18">
        <v>710313301375</v>
      </c>
      <c r="E95" s="46" t="s">
        <v>48</v>
      </c>
      <c r="F95" s="46" t="s">
        <v>12</v>
      </c>
      <c r="G95" s="19" t="s">
        <v>39</v>
      </c>
      <c r="H95" s="20">
        <v>179</v>
      </c>
      <c r="I95" s="4">
        <v>61</v>
      </c>
      <c r="J95" s="121">
        <v>11</v>
      </c>
      <c r="K95" s="121">
        <v>687500</v>
      </c>
      <c r="L95" s="4">
        <v>11</v>
      </c>
      <c r="M95" s="4">
        <v>61</v>
      </c>
    </row>
    <row r="96" spans="1:13" ht="18.75">
      <c r="A96" s="189" t="s">
        <v>59</v>
      </c>
      <c r="B96" s="199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200"/>
    </row>
    <row r="97" spans="1:14" ht="18.75">
      <c r="A97" s="175" t="s">
        <v>21</v>
      </c>
      <c r="B97" s="176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7"/>
    </row>
    <row r="98" spans="1:14" ht="18.75">
      <c r="A98" s="46">
        <v>16</v>
      </c>
      <c r="B98" s="46" t="s">
        <v>60</v>
      </c>
      <c r="C98" s="46" t="s">
        <v>61</v>
      </c>
      <c r="D98" s="21" t="s">
        <v>62</v>
      </c>
      <c r="E98" s="46" t="s">
        <v>11</v>
      </c>
      <c r="F98" s="46" t="s">
        <v>63</v>
      </c>
      <c r="G98" s="46" t="s">
        <v>64</v>
      </c>
      <c r="H98" s="20">
        <v>43</v>
      </c>
      <c r="I98" s="4">
        <v>3163</v>
      </c>
      <c r="J98" s="121">
        <v>136</v>
      </c>
      <c r="K98" s="121">
        <v>5508000</v>
      </c>
      <c r="L98" s="4">
        <v>136</v>
      </c>
      <c r="M98" s="4">
        <v>3163</v>
      </c>
    </row>
    <row r="99" spans="1:14" ht="18.75">
      <c r="A99" s="175" t="s">
        <v>24</v>
      </c>
      <c r="B99" s="176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7"/>
    </row>
    <row r="100" spans="1:14" ht="18.75">
      <c r="A100" s="46">
        <v>17</v>
      </c>
      <c r="B100" s="46" t="s">
        <v>60</v>
      </c>
      <c r="C100" s="19" t="s">
        <v>65</v>
      </c>
      <c r="D100" s="21" t="s">
        <v>66</v>
      </c>
      <c r="E100" s="46" t="s">
        <v>11</v>
      </c>
      <c r="F100" s="46" t="s">
        <v>63</v>
      </c>
      <c r="G100" s="46" t="s">
        <v>64</v>
      </c>
      <c r="H100" s="20">
        <v>43</v>
      </c>
      <c r="I100" s="4">
        <v>139</v>
      </c>
      <c r="J100" s="121">
        <v>6</v>
      </c>
      <c r="K100" s="121">
        <v>243000</v>
      </c>
      <c r="L100" s="4">
        <v>6</v>
      </c>
      <c r="M100" s="4">
        <v>139</v>
      </c>
    </row>
    <row r="101" spans="1:14" ht="18.75">
      <c r="A101" s="46">
        <v>18</v>
      </c>
      <c r="B101" s="46" t="s">
        <v>60</v>
      </c>
      <c r="C101" s="19" t="s">
        <v>65</v>
      </c>
      <c r="D101" s="21" t="s">
        <v>66</v>
      </c>
      <c r="E101" s="46" t="s">
        <v>11</v>
      </c>
      <c r="F101" s="46" t="s">
        <v>54</v>
      </c>
      <c r="G101" s="46" t="s">
        <v>64</v>
      </c>
      <c r="H101" s="20">
        <v>58</v>
      </c>
      <c r="I101" s="4">
        <v>35</v>
      </c>
      <c r="J101" s="121">
        <v>2</v>
      </c>
      <c r="K101" s="121">
        <v>68000</v>
      </c>
      <c r="L101" s="4">
        <v>2</v>
      </c>
      <c r="M101" s="4">
        <v>35</v>
      </c>
    </row>
    <row r="102" spans="1:14" ht="38.25" thickBot="1">
      <c r="A102" s="46">
        <v>19</v>
      </c>
      <c r="B102" s="46" t="s">
        <v>60</v>
      </c>
      <c r="C102" s="19" t="s">
        <v>65</v>
      </c>
      <c r="D102" s="21" t="s">
        <v>66</v>
      </c>
      <c r="E102" s="46" t="s">
        <v>11</v>
      </c>
      <c r="F102" s="74" t="s">
        <v>309</v>
      </c>
      <c r="G102" s="19" t="s">
        <v>67</v>
      </c>
      <c r="H102" s="20">
        <v>56</v>
      </c>
      <c r="I102" s="4">
        <v>68</v>
      </c>
      <c r="J102" s="121">
        <v>3.8</v>
      </c>
      <c r="K102" s="121">
        <v>209000</v>
      </c>
      <c r="L102" s="4">
        <v>3.8</v>
      </c>
      <c r="M102" s="4">
        <v>68</v>
      </c>
    </row>
    <row r="103" spans="1:14" s="99" customFormat="1" ht="20.25">
      <c r="A103" s="183" t="s">
        <v>31</v>
      </c>
      <c r="B103" s="183"/>
      <c r="C103" s="183"/>
      <c r="D103" s="183"/>
      <c r="E103" s="183"/>
      <c r="F103" s="183"/>
      <c r="G103" s="183"/>
      <c r="H103" s="183"/>
      <c r="I103" s="100">
        <v>13979</v>
      </c>
      <c r="J103" s="100">
        <v>1062.5999999999999</v>
      </c>
      <c r="K103" s="100">
        <v>60998525</v>
      </c>
      <c r="L103" s="100">
        <v>1062.5999999999999</v>
      </c>
      <c r="M103" s="100">
        <v>13979</v>
      </c>
    </row>
    <row r="104" spans="1:14" ht="18.75">
      <c r="A104" s="186" t="s">
        <v>20</v>
      </c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8"/>
    </row>
    <row r="105" spans="1:14" ht="18.75">
      <c r="A105" s="175" t="s">
        <v>21</v>
      </c>
      <c r="B105" s="176"/>
      <c r="C105" s="176"/>
      <c r="D105" s="176"/>
      <c r="E105" s="176"/>
      <c r="F105" s="176"/>
      <c r="G105" s="176"/>
      <c r="H105" s="176"/>
      <c r="I105" s="176"/>
      <c r="J105" s="176"/>
      <c r="K105" s="176"/>
      <c r="L105" s="176"/>
      <c r="M105" s="177"/>
    </row>
    <row r="106" spans="1:14" ht="18.75">
      <c r="A106" s="184">
        <v>1</v>
      </c>
      <c r="B106" s="184" t="s">
        <v>310</v>
      </c>
      <c r="C106" s="184" t="s">
        <v>311</v>
      </c>
      <c r="D106" s="196" t="s">
        <v>312</v>
      </c>
      <c r="E106" s="46" t="s">
        <v>74</v>
      </c>
      <c r="F106" s="46" t="s">
        <v>12</v>
      </c>
      <c r="G106" s="19" t="s">
        <v>33</v>
      </c>
      <c r="H106" s="20">
        <v>40</v>
      </c>
      <c r="I106" s="4">
        <v>4171</v>
      </c>
      <c r="J106" s="5">
        <v>166.84</v>
      </c>
      <c r="K106" s="5">
        <v>10427500</v>
      </c>
      <c r="L106" s="4">
        <v>166.84</v>
      </c>
      <c r="M106" s="4">
        <v>4171</v>
      </c>
      <c r="N106" s="6">
        <f>J106+J107+J108+J109+J110+J112+J114+J116</f>
        <v>1224</v>
      </c>
    </row>
    <row r="107" spans="1:14" ht="18.75">
      <c r="A107" s="192"/>
      <c r="B107" s="192"/>
      <c r="C107" s="192"/>
      <c r="D107" s="197"/>
      <c r="E107" s="46" t="s">
        <v>85</v>
      </c>
      <c r="F107" s="46" t="s">
        <v>12</v>
      </c>
      <c r="G107" s="19" t="s">
        <v>33</v>
      </c>
      <c r="H107" s="20">
        <v>41</v>
      </c>
      <c r="I107" s="4">
        <v>6631</v>
      </c>
      <c r="J107" s="5">
        <v>271.87</v>
      </c>
      <c r="K107" s="5">
        <v>16991875</v>
      </c>
      <c r="L107" s="4">
        <v>271.87</v>
      </c>
      <c r="M107" s="4">
        <v>6631</v>
      </c>
    </row>
    <row r="108" spans="1:14" ht="18.75">
      <c r="A108" s="192"/>
      <c r="B108" s="192"/>
      <c r="C108" s="192"/>
      <c r="D108" s="197"/>
      <c r="E108" s="46" t="s">
        <v>83</v>
      </c>
      <c r="F108" s="46" t="s">
        <v>12</v>
      </c>
      <c r="G108" s="19" t="s">
        <v>33</v>
      </c>
      <c r="H108" s="20">
        <v>81</v>
      </c>
      <c r="I108" s="4">
        <v>600</v>
      </c>
      <c r="J108" s="5">
        <v>48.6</v>
      </c>
      <c r="K108" s="5">
        <v>3037500</v>
      </c>
      <c r="L108" s="4">
        <v>48.6</v>
      </c>
      <c r="M108" s="4">
        <v>600</v>
      </c>
    </row>
    <row r="109" spans="1:14" ht="18.75">
      <c r="A109" s="192"/>
      <c r="B109" s="192"/>
      <c r="C109" s="192"/>
      <c r="D109" s="197"/>
      <c r="E109" s="46" t="s">
        <v>72</v>
      </c>
      <c r="F109" s="46" t="s">
        <v>12</v>
      </c>
      <c r="G109" s="19" t="s">
        <v>33</v>
      </c>
      <c r="H109" s="20">
        <v>63</v>
      </c>
      <c r="I109" s="4">
        <v>1439</v>
      </c>
      <c r="J109" s="5">
        <v>90.66</v>
      </c>
      <c r="K109" s="5">
        <v>5666250</v>
      </c>
      <c r="L109" s="4">
        <v>90.66</v>
      </c>
      <c r="M109" s="4">
        <v>1439</v>
      </c>
    </row>
    <row r="110" spans="1:14" ht="18.75">
      <c r="A110" s="192"/>
      <c r="B110" s="192"/>
      <c r="C110" s="192"/>
      <c r="D110" s="197"/>
      <c r="E110" s="46" t="s">
        <v>69</v>
      </c>
      <c r="F110" s="46" t="s">
        <v>12</v>
      </c>
      <c r="G110" s="19" t="s">
        <v>33</v>
      </c>
      <c r="H110" s="20">
        <v>39</v>
      </c>
      <c r="I110" s="4">
        <v>7514</v>
      </c>
      <c r="J110" s="5">
        <v>293.02999999999997</v>
      </c>
      <c r="K110" s="5">
        <v>18314375</v>
      </c>
      <c r="L110" s="4">
        <v>293.02999999999997</v>
      </c>
      <c r="M110" s="4">
        <v>7514</v>
      </c>
    </row>
    <row r="111" spans="1:14" ht="18.75">
      <c r="A111" s="185"/>
      <c r="B111" s="185"/>
      <c r="C111" s="185"/>
      <c r="D111" s="198"/>
      <c r="E111" s="46" t="s">
        <v>11</v>
      </c>
      <c r="F111" s="125" t="s">
        <v>161</v>
      </c>
      <c r="G111" s="126" t="s">
        <v>35</v>
      </c>
      <c r="H111" s="20">
        <v>58</v>
      </c>
      <c r="I111" s="4">
        <v>17328</v>
      </c>
      <c r="J111" s="5">
        <v>1005</v>
      </c>
      <c r="K111" s="5">
        <v>34170000</v>
      </c>
      <c r="L111" s="4">
        <v>1005</v>
      </c>
      <c r="M111" s="4">
        <v>17328</v>
      </c>
    </row>
    <row r="112" spans="1:14" ht="18.75">
      <c r="A112" s="46">
        <v>2</v>
      </c>
      <c r="B112" s="46" t="s">
        <v>310</v>
      </c>
      <c r="C112" s="46" t="s">
        <v>313</v>
      </c>
      <c r="D112" s="21" t="s">
        <v>314</v>
      </c>
      <c r="E112" s="46" t="s">
        <v>11</v>
      </c>
      <c r="F112" s="46" t="s">
        <v>12</v>
      </c>
      <c r="G112" s="46" t="s">
        <v>33</v>
      </c>
      <c r="H112" s="20">
        <v>45</v>
      </c>
      <c r="I112" s="4">
        <v>7444.4</v>
      </c>
      <c r="J112" s="5">
        <v>335</v>
      </c>
      <c r="K112" s="5">
        <v>20937500</v>
      </c>
      <c r="L112" s="4">
        <v>335</v>
      </c>
      <c r="M112" s="4">
        <v>7444.4</v>
      </c>
    </row>
    <row r="113" spans="1:14" ht="18.75">
      <c r="A113" s="175" t="s">
        <v>24</v>
      </c>
      <c r="B113" s="296"/>
      <c r="C113" s="296"/>
      <c r="D113" s="296"/>
      <c r="E113" s="296"/>
      <c r="F113" s="296"/>
      <c r="G113" s="296"/>
      <c r="H113" s="296"/>
      <c r="I113" s="296"/>
      <c r="J113" s="296"/>
      <c r="K113" s="296"/>
      <c r="L113" s="296"/>
      <c r="M113" s="297"/>
    </row>
    <row r="114" spans="1:14" ht="18.75">
      <c r="A114" s="184">
        <v>3</v>
      </c>
      <c r="B114" s="184" t="s">
        <v>310</v>
      </c>
      <c r="C114" s="184" t="s">
        <v>315</v>
      </c>
      <c r="D114" s="300">
        <v>140964004291</v>
      </c>
      <c r="E114" s="46" t="s">
        <v>11</v>
      </c>
      <c r="F114" s="46" t="s">
        <v>12</v>
      </c>
      <c r="G114" s="46" t="s">
        <v>33</v>
      </c>
      <c r="H114" s="20">
        <v>45</v>
      </c>
      <c r="I114" s="4">
        <v>316</v>
      </c>
      <c r="J114" s="5">
        <v>14.22</v>
      </c>
      <c r="K114" s="5">
        <v>888750</v>
      </c>
      <c r="L114" s="4">
        <v>14.22</v>
      </c>
      <c r="M114" s="4">
        <v>316</v>
      </c>
    </row>
    <row r="115" spans="1:14" ht="18.75">
      <c r="A115" s="298"/>
      <c r="B115" s="298"/>
      <c r="C115" s="192"/>
      <c r="D115" s="301"/>
      <c r="E115" s="46" t="s">
        <v>11</v>
      </c>
      <c r="F115" s="46" t="s">
        <v>34</v>
      </c>
      <c r="G115" s="125" t="s">
        <v>35</v>
      </c>
      <c r="H115" s="20">
        <v>58</v>
      </c>
      <c r="I115" s="4">
        <v>129.30000000000001</v>
      </c>
      <c r="J115" s="5">
        <v>7.5</v>
      </c>
      <c r="K115" s="5">
        <v>255000</v>
      </c>
      <c r="L115" s="4">
        <v>7.5</v>
      </c>
      <c r="M115" s="4">
        <v>129.30000000000001</v>
      </c>
    </row>
    <row r="116" spans="1:14" ht="18.75">
      <c r="A116" s="292"/>
      <c r="B116" s="292"/>
      <c r="C116" s="185"/>
      <c r="D116" s="302"/>
      <c r="E116" s="46" t="s">
        <v>69</v>
      </c>
      <c r="F116" s="46" t="s">
        <v>12</v>
      </c>
      <c r="G116" s="46" t="s">
        <v>33</v>
      </c>
      <c r="H116" s="20">
        <v>39</v>
      </c>
      <c r="I116" s="4">
        <v>96.92</v>
      </c>
      <c r="J116" s="5">
        <v>3.78</v>
      </c>
      <c r="K116" s="5">
        <v>236250</v>
      </c>
      <c r="L116" s="4">
        <v>3.78</v>
      </c>
      <c r="M116" s="4">
        <v>96.92</v>
      </c>
    </row>
    <row r="117" spans="1:14" ht="18.75">
      <c r="A117" s="189" t="s">
        <v>59</v>
      </c>
      <c r="B117" s="199"/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200"/>
    </row>
    <row r="118" spans="1:14" ht="18.75">
      <c r="A118" s="175" t="s">
        <v>21</v>
      </c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  <c r="L118" s="176"/>
      <c r="M118" s="177"/>
    </row>
    <row r="119" spans="1:14" ht="18.75">
      <c r="A119" s="184">
        <v>4</v>
      </c>
      <c r="B119" s="184" t="s">
        <v>310</v>
      </c>
      <c r="C119" s="184" t="s">
        <v>316</v>
      </c>
      <c r="D119" s="196" t="s">
        <v>317</v>
      </c>
      <c r="E119" s="46" t="s">
        <v>11</v>
      </c>
      <c r="F119" s="19" t="s">
        <v>318</v>
      </c>
      <c r="G119" s="19" t="s">
        <v>225</v>
      </c>
      <c r="H119" s="20">
        <v>1</v>
      </c>
      <c r="I119" s="4">
        <v>40</v>
      </c>
      <c r="J119" s="5">
        <v>40</v>
      </c>
      <c r="K119" s="121">
        <v>66800</v>
      </c>
      <c r="L119" s="4">
        <v>40</v>
      </c>
      <c r="M119" s="4">
        <v>40</v>
      </c>
    </row>
    <row r="120" spans="1:14" ht="18.75">
      <c r="A120" s="192"/>
      <c r="B120" s="192"/>
      <c r="C120" s="192"/>
      <c r="D120" s="197"/>
      <c r="E120" s="46" t="s">
        <v>11</v>
      </c>
      <c r="F120" s="19" t="s">
        <v>319</v>
      </c>
      <c r="G120" s="19" t="s">
        <v>225</v>
      </c>
      <c r="H120" s="20">
        <v>1</v>
      </c>
      <c r="I120" s="4">
        <v>80</v>
      </c>
      <c r="J120" s="5">
        <v>80</v>
      </c>
      <c r="K120" s="121">
        <v>132000</v>
      </c>
      <c r="L120" s="4">
        <v>80</v>
      </c>
      <c r="M120" s="4">
        <v>80</v>
      </c>
    </row>
    <row r="121" spans="1:14" ht="18.75">
      <c r="A121" s="185"/>
      <c r="B121" s="185"/>
      <c r="C121" s="185"/>
      <c r="D121" s="198"/>
      <c r="E121" s="46" t="s">
        <v>11</v>
      </c>
      <c r="F121" s="19" t="s">
        <v>320</v>
      </c>
      <c r="G121" s="19" t="s">
        <v>225</v>
      </c>
      <c r="H121" s="20">
        <v>1</v>
      </c>
      <c r="I121" s="4">
        <v>200</v>
      </c>
      <c r="J121" s="5">
        <v>200</v>
      </c>
      <c r="K121" s="121">
        <v>350000</v>
      </c>
      <c r="L121" s="4">
        <v>200</v>
      </c>
      <c r="M121" s="4">
        <v>200</v>
      </c>
    </row>
    <row r="122" spans="1:14" s="99" customFormat="1" ht="20.25">
      <c r="A122" s="183" t="s">
        <v>31</v>
      </c>
      <c r="B122" s="183"/>
      <c r="C122" s="183"/>
      <c r="D122" s="183"/>
      <c r="E122" s="183"/>
      <c r="F122" s="183"/>
      <c r="G122" s="183"/>
      <c r="H122" s="183"/>
      <c r="I122" s="100">
        <f>I106+I107+I108+I109+I110+I111+I112+I114+I115+I116+I119+I120+I121</f>
        <v>45989.62</v>
      </c>
      <c r="J122" s="100">
        <f>J106+J107+J108+J109+J110+J111+J112+J114+J115+J116+J119+J120+J121</f>
        <v>2556.5</v>
      </c>
      <c r="K122" s="100">
        <f>K121+K120+K119+K116+K115+K114+K112+K111+K110+K109+K108+K107+K106</f>
        <v>111473800</v>
      </c>
      <c r="L122" s="100">
        <f>L106+L107+L108+L109+L110+L111+L112+L114+L115+L116+L119+L120+L121</f>
        <v>2556.5</v>
      </c>
      <c r="M122" s="100">
        <f>M106+M107+M108+M109+M110+M111+M112+M114+M115+M116+M119+M120+M121</f>
        <v>45989.62</v>
      </c>
    </row>
    <row r="123" spans="1:14" ht="18.75">
      <c r="A123" s="189" t="s">
        <v>20</v>
      </c>
      <c r="B123" s="199"/>
      <c r="C123" s="199"/>
      <c r="D123" s="199"/>
      <c r="E123" s="199"/>
      <c r="F123" s="199"/>
      <c r="G123" s="199"/>
      <c r="H123" s="199"/>
      <c r="I123" s="199"/>
      <c r="J123" s="199"/>
      <c r="K123" s="199"/>
      <c r="L123" s="199"/>
      <c r="M123" s="200"/>
    </row>
    <row r="124" spans="1:14" ht="19.5" customHeight="1">
      <c r="A124" s="175" t="s">
        <v>21</v>
      </c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7"/>
    </row>
    <row r="125" spans="1:14" ht="18.75">
      <c r="A125" s="184">
        <v>1</v>
      </c>
      <c r="B125" s="184" t="s">
        <v>68</v>
      </c>
      <c r="C125" s="193" t="s">
        <v>71</v>
      </c>
      <c r="D125" s="288">
        <v>111140017776</v>
      </c>
      <c r="E125" s="10" t="s">
        <v>72</v>
      </c>
      <c r="F125" s="10" t="s">
        <v>73</v>
      </c>
      <c r="G125" s="10" t="s">
        <v>33</v>
      </c>
      <c r="H125" s="20">
        <v>63</v>
      </c>
      <c r="I125" s="4">
        <v>2861</v>
      </c>
      <c r="J125" s="293">
        <v>737</v>
      </c>
      <c r="K125" s="293">
        <v>46062500</v>
      </c>
      <c r="L125" s="295">
        <v>737</v>
      </c>
      <c r="M125" s="295">
        <f>I125+I126+I127+I128</f>
        <v>16299</v>
      </c>
      <c r="N125" s="6">
        <f>J125+J131</f>
        <v>871</v>
      </c>
    </row>
    <row r="126" spans="1:14" ht="18.75">
      <c r="A126" s="192"/>
      <c r="B126" s="192"/>
      <c r="C126" s="298"/>
      <c r="D126" s="298"/>
      <c r="E126" s="10" t="s">
        <v>74</v>
      </c>
      <c r="F126" s="10" t="s">
        <v>73</v>
      </c>
      <c r="G126" s="10" t="s">
        <v>33</v>
      </c>
      <c r="H126" s="20">
        <v>40</v>
      </c>
      <c r="I126" s="4">
        <v>2842</v>
      </c>
      <c r="J126" s="299"/>
      <c r="K126" s="298"/>
      <c r="L126" s="298"/>
      <c r="M126" s="298"/>
    </row>
    <row r="127" spans="1:14" ht="18.75">
      <c r="A127" s="192"/>
      <c r="B127" s="192"/>
      <c r="C127" s="298"/>
      <c r="D127" s="298"/>
      <c r="E127" s="10" t="s">
        <v>75</v>
      </c>
      <c r="F127" s="10" t="s">
        <v>73</v>
      </c>
      <c r="G127" s="10" t="s">
        <v>33</v>
      </c>
      <c r="H127" s="20">
        <v>41</v>
      </c>
      <c r="I127" s="4">
        <v>8879</v>
      </c>
      <c r="J127" s="299"/>
      <c r="K127" s="298"/>
      <c r="L127" s="298"/>
      <c r="M127" s="298"/>
    </row>
    <row r="128" spans="1:14" ht="18.75">
      <c r="A128" s="192"/>
      <c r="B128" s="192"/>
      <c r="C128" s="292"/>
      <c r="D128" s="292"/>
      <c r="E128" s="25" t="s">
        <v>11</v>
      </c>
      <c r="F128" s="25" t="s">
        <v>73</v>
      </c>
      <c r="G128" s="25" t="s">
        <v>33</v>
      </c>
      <c r="H128" s="26">
        <v>45</v>
      </c>
      <c r="I128" s="27">
        <v>1717</v>
      </c>
      <c r="J128" s="294"/>
      <c r="K128" s="292"/>
      <c r="L128" s="292"/>
      <c r="M128" s="292"/>
    </row>
    <row r="129" spans="1:17" ht="18.75">
      <c r="A129" s="192"/>
      <c r="B129" s="192"/>
      <c r="C129" s="193" t="s">
        <v>71</v>
      </c>
      <c r="D129" s="288">
        <v>111140017776</v>
      </c>
      <c r="E129" s="25" t="s">
        <v>11</v>
      </c>
      <c r="F129" s="10" t="s">
        <v>54</v>
      </c>
      <c r="G129" s="10" t="s">
        <v>70</v>
      </c>
      <c r="H129" s="26">
        <v>58</v>
      </c>
      <c r="I129" s="27">
        <v>4487</v>
      </c>
      <c r="J129" s="293">
        <v>333</v>
      </c>
      <c r="K129" s="293">
        <v>11322000</v>
      </c>
      <c r="L129" s="295">
        <v>333</v>
      </c>
      <c r="M129" s="295">
        <v>6151</v>
      </c>
    </row>
    <row r="130" spans="1:17" ht="18.75">
      <c r="A130" s="185"/>
      <c r="B130" s="185"/>
      <c r="C130" s="292"/>
      <c r="D130" s="292"/>
      <c r="E130" s="10" t="s">
        <v>69</v>
      </c>
      <c r="F130" s="10" t="s">
        <v>54</v>
      </c>
      <c r="G130" s="10" t="s">
        <v>70</v>
      </c>
      <c r="H130" s="20">
        <v>44</v>
      </c>
      <c r="I130" s="4">
        <v>1664</v>
      </c>
      <c r="J130" s="294"/>
      <c r="K130" s="292"/>
      <c r="L130" s="292"/>
      <c r="M130" s="292"/>
    </row>
    <row r="131" spans="1:17" ht="18.75">
      <c r="A131" s="10">
        <v>2</v>
      </c>
      <c r="B131" s="10" t="s">
        <v>68</v>
      </c>
      <c r="C131" s="19" t="s">
        <v>76</v>
      </c>
      <c r="D131" s="24">
        <v>61240007710</v>
      </c>
      <c r="E131" s="10" t="s">
        <v>74</v>
      </c>
      <c r="F131" s="10" t="s">
        <v>73</v>
      </c>
      <c r="G131" s="10" t="s">
        <v>33</v>
      </c>
      <c r="H131" s="20">
        <v>50</v>
      </c>
      <c r="I131" s="4">
        <v>2680</v>
      </c>
      <c r="J131" s="5">
        <v>134</v>
      </c>
      <c r="K131" s="5">
        <v>8375000</v>
      </c>
      <c r="L131" s="4">
        <v>134</v>
      </c>
      <c r="M131" s="4">
        <v>2680</v>
      </c>
    </row>
    <row r="132" spans="1:17" ht="18.75">
      <c r="A132" s="175" t="s">
        <v>24</v>
      </c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7"/>
    </row>
    <row r="133" spans="1:17" ht="18.75">
      <c r="A133" s="10">
        <v>3</v>
      </c>
      <c r="B133" s="10" t="s">
        <v>68</v>
      </c>
      <c r="C133" s="10" t="s">
        <v>77</v>
      </c>
      <c r="D133" s="24">
        <v>130340003020</v>
      </c>
      <c r="E133" s="10" t="s">
        <v>69</v>
      </c>
      <c r="F133" s="10" t="s">
        <v>54</v>
      </c>
      <c r="G133" s="10" t="s">
        <v>70</v>
      </c>
      <c r="H133" s="20">
        <v>44</v>
      </c>
      <c r="I133" s="4">
        <v>1523</v>
      </c>
      <c r="J133" s="5">
        <v>67</v>
      </c>
      <c r="K133" s="5">
        <v>2278000</v>
      </c>
      <c r="L133" s="4">
        <v>67</v>
      </c>
      <c r="M133" s="4">
        <v>1523</v>
      </c>
    </row>
    <row r="134" spans="1:17" ht="18.75">
      <c r="A134" s="189" t="s">
        <v>59</v>
      </c>
      <c r="B134" s="199"/>
      <c r="C134" s="199"/>
      <c r="D134" s="199"/>
      <c r="E134" s="199"/>
      <c r="F134" s="199"/>
      <c r="G134" s="199"/>
      <c r="H134" s="199"/>
      <c r="I134" s="199"/>
      <c r="J134" s="199"/>
      <c r="K134" s="199"/>
      <c r="L134" s="199"/>
      <c r="M134" s="200"/>
    </row>
    <row r="135" spans="1:17" ht="18.75">
      <c r="A135" s="175" t="s">
        <v>29</v>
      </c>
      <c r="B135" s="176"/>
      <c r="C135" s="176"/>
      <c r="D135" s="176"/>
      <c r="E135" s="176"/>
      <c r="F135" s="176"/>
      <c r="G135" s="176"/>
      <c r="H135" s="176"/>
      <c r="I135" s="176"/>
      <c r="J135" s="176"/>
      <c r="K135" s="176"/>
      <c r="L135" s="176"/>
      <c r="M135" s="177"/>
    </row>
    <row r="136" spans="1:17" ht="18.75">
      <c r="A136" s="184">
        <v>4</v>
      </c>
      <c r="B136" s="184" t="s">
        <v>68</v>
      </c>
      <c r="C136" s="184" t="s">
        <v>78</v>
      </c>
      <c r="D136" s="288">
        <v>700620300057</v>
      </c>
      <c r="E136" s="10" t="s">
        <v>79</v>
      </c>
      <c r="F136" s="10" t="s">
        <v>54</v>
      </c>
      <c r="G136" s="10" t="s">
        <v>80</v>
      </c>
      <c r="H136" s="10">
        <v>58</v>
      </c>
      <c r="I136" s="10">
        <v>17.2</v>
      </c>
      <c r="J136" s="253">
        <v>6</v>
      </c>
      <c r="K136" s="290">
        <v>204000</v>
      </c>
      <c r="L136" s="184">
        <v>6</v>
      </c>
      <c r="M136" s="184">
        <v>103.4</v>
      </c>
    </row>
    <row r="137" spans="1:17" ht="18.75">
      <c r="A137" s="185"/>
      <c r="B137" s="287"/>
      <c r="C137" s="287"/>
      <c r="D137" s="287"/>
      <c r="E137" s="10" t="s">
        <v>11</v>
      </c>
      <c r="F137" s="10" t="s">
        <v>54</v>
      </c>
      <c r="G137" s="10" t="s">
        <v>80</v>
      </c>
      <c r="H137" s="20">
        <v>58</v>
      </c>
      <c r="I137" s="4">
        <v>86.2</v>
      </c>
      <c r="J137" s="289"/>
      <c r="K137" s="291"/>
      <c r="L137" s="285"/>
      <c r="M137" s="285"/>
    </row>
    <row r="138" spans="1:17" s="99" customFormat="1" ht="18.75">
      <c r="A138" s="286" t="s">
        <v>31</v>
      </c>
      <c r="B138" s="286"/>
      <c r="C138" s="286"/>
      <c r="D138" s="286"/>
      <c r="E138" s="286"/>
      <c r="F138" s="286"/>
      <c r="G138" s="286"/>
      <c r="H138" s="286"/>
      <c r="I138" s="101">
        <f>I125+I126+I127+I128+I129+I130+I131+I133+I136+I137</f>
        <v>26756.400000000001</v>
      </c>
      <c r="J138" s="101">
        <f>J136+J133+J131+J129+J125</f>
        <v>1277</v>
      </c>
      <c r="K138" s="102">
        <f>K136+K133+K131+K129+K125</f>
        <v>68241500</v>
      </c>
      <c r="L138" s="101">
        <f>L136+L133+L131+L129+L125</f>
        <v>1277</v>
      </c>
      <c r="M138" s="101">
        <f>M136+M133+M131+M129+M125</f>
        <v>26756.400000000001</v>
      </c>
    </row>
    <row r="139" spans="1:17" s="42" customFormat="1" ht="18.75">
      <c r="A139" s="186" t="s">
        <v>20</v>
      </c>
      <c r="B139" s="187"/>
      <c r="C139" s="187"/>
      <c r="D139" s="187"/>
      <c r="E139" s="187"/>
      <c r="F139" s="187"/>
      <c r="G139" s="187"/>
      <c r="H139" s="187"/>
      <c r="I139" s="187"/>
      <c r="J139" s="187"/>
      <c r="K139" s="187"/>
      <c r="L139" s="187"/>
      <c r="M139" s="188"/>
    </row>
    <row r="140" spans="1:17" s="42" customFormat="1" ht="18.75">
      <c r="A140" s="175" t="s">
        <v>21</v>
      </c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139"/>
      <c r="O140" s="139"/>
      <c r="P140" s="139"/>
      <c r="Q140" s="139"/>
    </row>
    <row r="141" spans="1:17" s="43" customFormat="1" ht="18.75">
      <c r="A141" s="122">
        <v>1</v>
      </c>
      <c r="B141" s="122" t="s">
        <v>321</v>
      </c>
      <c r="C141" s="122" t="s">
        <v>408</v>
      </c>
      <c r="D141" s="18">
        <v>41240002508</v>
      </c>
      <c r="E141" s="122" t="s">
        <v>11</v>
      </c>
      <c r="F141" s="122" t="s">
        <v>12</v>
      </c>
      <c r="G141" s="123" t="s">
        <v>39</v>
      </c>
      <c r="H141" s="20">
        <v>45</v>
      </c>
      <c r="I141" s="4">
        <v>2667</v>
      </c>
      <c r="J141" s="5">
        <v>120</v>
      </c>
      <c r="K141" s="5">
        <v>7500000</v>
      </c>
      <c r="L141" s="5">
        <v>120</v>
      </c>
      <c r="M141" s="138">
        <f>I141</f>
        <v>2667</v>
      </c>
      <c r="N141" s="144">
        <f>J141+J142+J143+J144+J145+J146+J147+J148+J149+J150+J151+J152+J153+J158</f>
        <v>1704</v>
      </c>
      <c r="O141" s="139"/>
      <c r="P141" s="139"/>
      <c r="Q141" s="139"/>
    </row>
    <row r="142" spans="1:17" s="43" customFormat="1" ht="18.75">
      <c r="A142" s="122">
        <v>2</v>
      </c>
      <c r="B142" s="122" t="s">
        <v>321</v>
      </c>
      <c r="C142" s="122" t="s">
        <v>409</v>
      </c>
      <c r="D142" s="18">
        <v>150240002092</v>
      </c>
      <c r="E142" s="122" t="s">
        <v>11</v>
      </c>
      <c r="F142" s="122" t="s">
        <v>12</v>
      </c>
      <c r="G142" s="123" t="s">
        <v>39</v>
      </c>
      <c r="H142" s="20">
        <v>45</v>
      </c>
      <c r="I142" s="4">
        <v>1489</v>
      </c>
      <c r="J142" s="5">
        <v>67</v>
      </c>
      <c r="K142" s="5">
        <v>4187500</v>
      </c>
      <c r="L142" s="5">
        <v>67</v>
      </c>
      <c r="M142" s="138">
        <f t="shared" ref="M142:M158" si="0">I142</f>
        <v>1489</v>
      </c>
      <c r="N142" s="139"/>
      <c r="O142" s="139"/>
      <c r="P142" s="139"/>
      <c r="Q142" s="139"/>
    </row>
    <row r="143" spans="1:17" s="43" customFormat="1" ht="18.75">
      <c r="A143" s="122">
        <v>3</v>
      </c>
      <c r="B143" s="122" t="s">
        <v>321</v>
      </c>
      <c r="C143" s="122" t="s">
        <v>410</v>
      </c>
      <c r="D143" s="18">
        <v>150240002092</v>
      </c>
      <c r="E143" s="122" t="s">
        <v>38</v>
      </c>
      <c r="F143" s="122" t="s">
        <v>12</v>
      </c>
      <c r="G143" s="123" t="s">
        <v>39</v>
      </c>
      <c r="H143" s="20">
        <v>130</v>
      </c>
      <c r="I143" s="4">
        <v>516</v>
      </c>
      <c r="J143" s="5">
        <v>67</v>
      </c>
      <c r="K143" s="5">
        <v>4187500</v>
      </c>
      <c r="L143" s="5">
        <v>67</v>
      </c>
      <c r="M143" s="138">
        <f t="shared" si="0"/>
        <v>516</v>
      </c>
      <c r="N143" s="139"/>
      <c r="O143" s="139"/>
      <c r="P143" s="139"/>
      <c r="Q143" s="139"/>
    </row>
    <row r="144" spans="1:17" s="43" customFormat="1" ht="18.75">
      <c r="A144" s="122">
        <v>4</v>
      </c>
      <c r="B144" s="122" t="s">
        <v>321</v>
      </c>
      <c r="C144" s="122" t="s">
        <v>411</v>
      </c>
      <c r="D144" s="21" t="s">
        <v>412</v>
      </c>
      <c r="E144" s="122" t="s">
        <v>11</v>
      </c>
      <c r="F144" s="122" t="s">
        <v>12</v>
      </c>
      <c r="G144" s="123" t="s">
        <v>39</v>
      </c>
      <c r="H144" s="20">
        <v>45</v>
      </c>
      <c r="I144" s="4">
        <v>2667</v>
      </c>
      <c r="J144" s="5">
        <v>120</v>
      </c>
      <c r="K144" s="5">
        <v>7500000</v>
      </c>
      <c r="L144" s="5">
        <v>120</v>
      </c>
      <c r="M144" s="138">
        <f t="shared" si="0"/>
        <v>2667</v>
      </c>
      <c r="N144" s="139"/>
      <c r="O144" s="139"/>
      <c r="P144" s="139"/>
      <c r="Q144" s="139"/>
    </row>
    <row r="145" spans="1:17" s="43" customFormat="1" ht="18.75">
      <c r="A145" s="122">
        <v>5</v>
      </c>
      <c r="B145" s="122" t="s">
        <v>321</v>
      </c>
      <c r="C145" s="122" t="s">
        <v>413</v>
      </c>
      <c r="D145" s="21" t="s">
        <v>414</v>
      </c>
      <c r="E145" s="122" t="s">
        <v>11</v>
      </c>
      <c r="F145" s="122" t="s">
        <v>12</v>
      </c>
      <c r="G145" s="123" t="s">
        <v>39</v>
      </c>
      <c r="H145" s="20">
        <v>45</v>
      </c>
      <c r="I145" s="4">
        <v>667</v>
      </c>
      <c r="J145" s="5">
        <v>30</v>
      </c>
      <c r="K145" s="5">
        <v>1875000</v>
      </c>
      <c r="L145" s="5">
        <v>30</v>
      </c>
      <c r="M145" s="138">
        <f t="shared" si="0"/>
        <v>667</v>
      </c>
      <c r="N145" s="139"/>
      <c r="O145" s="139"/>
      <c r="P145" s="139"/>
      <c r="Q145" s="139"/>
    </row>
    <row r="146" spans="1:17" s="43" customFormat="1" ht="18.75">
      <c r="A146" s="122">
        <v>6</v>
      </c>
      <c r="B146" s="122" t="s">
        <v>321</v>
      </c>
      <c r="C146" s="122" t="s">
        <v>415</v>
      </c>
      <c r="D146" s="21" t="s">
        <v>416</v>
      </c>
      <c r="E146" s="122" t="s">
        <v>11</v>
      </c>
      <c r="F146" s="122" t="s">
        <v>12</v>
      </c>
      <c r="G146" s="123" t="s">
        <v>39</v>
      </c>
      <c r="H146" s="20">
        <v>45</v>
      </c>
      <c r="I146" s="4">
        <v>667</v>
      </c>
      <c r="J146" s="5">
        <v>30</v>
      </c>
      <c r="K146" s="5">
        <v>1875000</v>
      </c>
      <c r="L146" s="5">
        <v>30</v>
      </c>
      <c r="M146" s="138">
        <f t="shared" si="0"/>
        <v>667</v>
      </c>
      <c r="N146" s="139"/>
      <c r="O146" s="139"/>
      <c r="P146" s="139"/>
      <c r="Q146" s="139"/>
    </row>
    <row r="147" spans="1:17" s="43" customFormat="1" ht="18.75">
      <c r="A147" s="122">
        <v>7</v>
      </c>
      <c r="B147" s="122" t="s">
        <v>321</v>
      </c>
      <c r="C147" s="122" t="s">
        <v>417</v>
      </c>
      <c r="D147" s="21" t="s">
        <v>418</v>
      </c>
      <c r="E147" s="122" t="s">
        <v>11</v>
      </c>
      <c r="F147" s="122" t="s">
        <v>12</v>
      </c>
      <c r="G147" s="123" t="s">
        <v>39</v>
      </c>
      <c r="H147" s="20">
        <v>45</v>
      </c>
      <c r="I147" s="4">
        <v>2667</v>
      </c>
      <c r="J147" s="5">
        <v>120</v>
      </c>
      <c r="K147" s="5">
        <v>7500000</v>
      </c>
      <c r="L147" s="5">
        <v>120</v>
      </c>
      <c r="M147" s="138">
        <f t="shared" si="0"/>
        <v>2667</v>
      </c>
      <c r="N147" s="139"/>
      <c r="O147" s="139"/>
      <c r="P147" s="139"/>
      <c r="Q147" s="139"/>
    </row>
    <row r="148" spans="1:17" s="43" customFormat="1" ht="18.75">
      <c r="A148" s="122">
        <v>8</v>
      </c>
      <c r="B148" s="122" t="s">
        <v>321</v>
      </c>
      <c r="C148" s="122" t="s">
        <v>51</v>
      </c>
      <c r="D148" s="18">
        <v>640115350193</v>
      </c>
      <c r="E148" s="122" t="s">
        <v>11</v>
      </c>
      <c r="F148" s="122" t="s">
        <v>12</v>
      </c>
      <c r="G148" s="123" t="s">
        <v>39</v>
      </c>
      <c r="H148" s="20">
        <v>45</v>
      </c>
      <c r="I148" s="4">
        <v>1489</v>
      </c>
      <c r="J148" s="5">
        <v>67</v>
      </c>
      <c r="K148" s="5">
        <v>4187500</v>
      </c>
      <c r="L148" s="5">
        <v>67</v>
      </c>
      <c r="M148" s="138">
        <f t="shared" si="0"/>
        <v>1489</v>
      </c>
      <c r="N148" s="139"/>
      <c r="O148" s="139"/>
      <c r="P148" s="139"/>
      <c r="Q148" s="139"/>
    </row>
    <row r="149" spans="1:17" s="43" customFormat="1" ht="18.75">
      <c r="A149" s="122">
        <v>9</v>
      </c>
      <c r="B149" s="122" t="s">
        <v>321</v>
      </c>
      <c r="C149" s="122" t="s">
        <v>419</v>
      </c>
      <c r="D149" s="18">
        <v>721218300464</v>
      </c>
      <c r="E149" s="123" t="s">
        <v>53</v>
      </c>
      <c r="F149" s="122" t="s">
        <v>12</v>
      </c>
      <c r="G149" s="123" t="s">
        <v>39</v>
      </c>
      <c r="H149" s="20">
        <v>45</v>
      </c>
      <c r="I149" s="4">
        <v>1075</v>
      </c>
      <c r="J149" s="5">
        <v>48</v>
      </c>
      <c r="K149" s="5">
        <v>3000000</v>
      </c>
      <c r="L149" s="5">
        <v>48</v>
      </c>
      <c r="M149" s="138">
        <f t="shared" si="0"/>
        <v>1075</v>
      </c>
      <c r="N149" s="139"/>
      <c r="O149" s="139"/>
      <c r="P149" s="139"/>
      <c r="Q149" s="139"/>
    </row>
    <row r="150" spans="1:17" s="43" customFormat="1" ht="18.75">
      <c r="A150" s="122">
        <v>10</v>
      </c>
      <c r="B150" s="122" t="s">
        <v>321</v>
      </c>
      <c r="C150" s="122" t="s">
        <v>419</v>
      </c>
      <c r="D150" s="18">
        <v>721218300464</v>
      </c>
      <c r="E150" s="122" t="s">
        <v>38</v>
      </c>
      <c r="F150" s="122" t="s">
        <v>12</v>
      </c>
      <c r="G150" s="123" t="s">
        <v>39</v>
      </c>
      <c r="H150" s="20">
        <v>130</v>
      </c>
      <c r="I150" s="4">
        <v>131</v>
      </c>
      <c r="J150" s="5">
        <v>17</v>
      </c>
      <c r="K150" s="5">
        <v>1062500</v>
      </c>
      <c r="L150" s="5">
        <v>17</v>
      </c>
      <c r="M150" s="138">
        <f t="shared" si="0"/>
        <v>131</v>
      </c>
      <c r="N150" s="139"/>
      <c r="O150" s="139"/>
      <c r="P150" s="139"/>
      <c r="Q150" s="139"/>
    </row>
    <row r="151" spans="1:17" s="43" customFormat="1" ht="18.75">
      <c r="A151" s="122">
        <v>11</v>
      </c>
      <c r="B151" s="122" t="s">
        <v>321</v>
      </c>
      <c r="C151" s="122" t="s">
        <v>420</v>
      </c>
      <c r="D151" s="18">
        <v>611031300158</v>
      </c>
      <c r="E151" s="122" t="s">
        <v>53</v>
      </c>
      <c r="F151" s="122" t="s">
        <v>12</v>
      </c>
      <c r="G151" s="123" t="s">
        <v>39</v>
      </c>
      <c r="H151" s="20">
        <v>45</v>
      </c>
      <c r="I151" s="4">
        <v>587</v>
      </c>
      <c r="J151" s="5">
        <v>26.4</v>
      </c>
      <c r="K151" s="5">
        <v>1650000</v>
      </c>
      <c r="L151" s="5">
        <v>26.4</v>
      </c>
      <c r="M151" s="138">
        <f t="shared" si="0"/>
        <v>587</v>
      </c>
      <c r="N151" s="139"/>
      <c r="O151" s="139"/>
      <c r="P151" s="139"/>
      <c r="Q151" s="139"/>
    </row>
    <row r="152" spans="1:17" s="43" customFormat="1" ht="18.75">
      <c r="A152" s="122">
        <v>12</v>
      </c>
      <c r="B152" s="122" t="s">
        <v>321</v>
      </c>
      <c r="C152" s="122" t="s">
        <v>421</v>
      </c>
      <c r="D152" s="18">
        <v>150240002092</v>
      </c>
      <c r="E152" s="122" t="s">
        <v>53</v>
      </c>
      <c r="F152" s="122" t="s">
        <v>12</v>
      </c>
      <c r="G152" s="123" t="s">
        <v>39</v>
      </c>
      <c r="H152" s="20">
        <v>45</v>
      </c>
      <c r="I152" s="4">
        <v>623</v>
      </c>
      <c r="J152" s="5">
        <v>28</v>
      </c>
      <c r="K152" s="5">
        <v>1750000</v>
      </c>
      <c r="L152" s="5">
        <v>28</v>
      </c>
      <c r="M152" s="138">
        <f t="shared" si="0"/>
        <v>623</v>
      </c>
      <c r="N152" s="139"/>
      <c r="O152" s="139"/>
      <c r="P152" s="139"/>
      <c r="Q152" s="139"/>
    </row>
    <row r="153" spans="1:17" s="43" customFormat="1" ht="18.75">
      <c r="A153" s="122">
        <v>13</v>
      </c>
      <c r="B153" s="122" t="s">
        <v>321</v>
      </c>
      <c r="C153" s="122" t="s">
        <v>421</v>
      </c>
      <c r="D153" s="18">
        <v>150240002092</v>
      </c>
      <c r="E153" s="122" t="s">
        <v>38</v>
      </c>
      <c r="F153" s="122" t="s">
        <v>12</v>
      </c>
      <c r="G153" s="123" t="s">
        <v>39</v>
      </c>
      <c r="H153" s="20">
        <v>130</v>
      </c>
      <c r="I153" s="4">
        <v>43</v>
      </c>
      <c r="J153" s="5">
        <v>5.6</v>
      </c>
      <c r="K153" s="5">
        <v>350000</v>
      </c>
      <c r="L153" s="5">
        <v>5.6</v>
      </c>
      <c r="M153" s="138">
        <f t="shared" si="0"/>
        <v>43</v>
      </c>
      <c r="N153" s="139"/>
      <c r="O153" s="139"/>
      <c r="P153" s="139"/>
      <c r="Q153" s="139"/>
    </row>
    <row r="154" spans="1:17" s="43" customFormat="1" ht="18.75">
      <c r="A154" s="122">
        <v>14</v>
      </c>
      <c r="B154" s="122" t="s">
        <v>321</v>
      </c>
      <c r="C154" s="122" t="s">
        <v>422</v>
      </c>
      <c r="D154" s="18">
        <v>70140002295</v>
      </c>
      <c r="E154" s="122" t="s">
        <v>53</v>
      </c>
      <c r="F154" s="124" t="s">
        <v>424</v>
      </c>
      <c r="G154" s="126" t="s">
        <v>292</v>
      </c>
      <c r="H154" s="20">
        <v>0.15</v>
      </c>
      <c r="I154" s="4">
        <v>14730</v>
      </c>
      <c r="J154" s="5">
        <v>2210</v>
      </c>
      <c r="K154" s="5">
        <v>11050000</v>
      </c>
      <c r="L154" s="5">
        <v>2210</v>
      </c>
      <c r="M154" s="138">
        <f t="shared" si="0"/>
        <v>14730</v>
      </c>
      <c r="N154" s="139"/>
      <c r="O154" s="139"/>
      <c r="P154" s="139"/>
      <c r="Q154" s="139"/>
    </row>
    <row r="155" spans="1:17" s="43" customFormat="1" ht="18.75">
      <c r="A155" s="122">
        <v>15</v>
      </c>
      <c r="B155" s="122" t="s">
        <v>321</v>
      </c>
      <c r="C155" s="122" t="s">
        <v>422</v>
      </c>
      <c r="D155" s="18">
        <v>70140002295</v>
      </c>
      <c r="E155" s="122" t="s">
        <v>38</v>
      </c>
      <c r="F155" s="124" t="s">
        <v>424</v>
      </c>
      <c r="G155" s="126" t="s">
        <v>292</v>
      </c>
      <c r="H155" s="20">
        <v>0.15</v>
      </c>
      <c r="I155" s="4">
        <v>14730</v>
      </c>
      <c r="J155" s="5">
        <v>2210</v>
      </c>
      <c r="K155" s="5">
        <v>11050000</v>
      </c>
      <c r="L155" s="5">
        <v>2210</v>
      </c>
      <c r="M155" s="138">
        <f t="shared" si="0"/>
        <v>14730</v>
      </c>
      <c r="N155" s="139"/>
      <c r="O155" s="139"/>
      <c r="P155" s="139"/>
      <c r="Q155" s="139"/>
    </row>
    <row r="156" spans="1:17" s="43" customFormat="1" ht="18.75">
      <c r="A156" s="122">
        <v>16</v>
      </c>
      <c r="B156" s="122" t="s">
        <v>321</v>
      </c>
      <c r="C156" s="122" t="s">
        <v>423</v>
      </c>
      <c r="D156" s="18">
        <v>41240005047</v>
      </c>
      <c r="E156" s="122" t="s">
        <v>53</v>
      </c>
      <c r="F156" s="124" t="s">
        <v>424</v>
      </c>
      <c r="G156" s="126" t="s">
        <v>292</v>
      </c>
      <c r="H156" s="20">
        <v>0.15</v>
      </c>
      <c r="I156" s="4">
        <v>3280</v>
      </c>
      <c r="J156" s="5">
        <v>490</v>
      </c>
      <c r="K156" s="5">
        <v>2450000</v>
      </c>
      <c r="L156" s="5">
        <v>490</v>
      </c>
      <c r="M156" s="138">
        <f t="shared" si="0"/>
        <v>3280</v>
      </c>
      <c r="N156" s="139"/>
      <c r="O156" s="139"/>
      <c r="P156" s="139"/>
      <c r="Q156" s="139"/>
    </row>
    <row r="157" spans="1:17" s="43" customFormat="1" ht="18.75">
      <c r="A157" s="122">
        <v>17</v>
      </c>
      <c r="B157" s="122" t="s">
        <v>321</v>
      </c>
      <c r="C157" s="122" t="s">
        <v>423</v>
      </c>
      <c r="D157" s="18">
        <v>41240005047</v>
      </c>
      <c r="E157" s="125" t="s">
        <v>53</v>
      </c>
      <c r="F157" s="124" t="s">
        <v>424</v>
      </c>
      <c r="G157" s="126" t="s">
        <v>292</v>
      </c>
      <c r="H157" s="20">
        <v>0.15</v>
      </c>
      <c r="I157" s="4">
        <v>3280</v>
      </c>
      <c r="J157" s="5">
        <v>490</v>
      </c>
      <c r="K157" s="5">
        <v>2450000</v>
      </c>
      <c r="L157" s="5">
        <v>490</v>
      </c>
      <c r="M157" s="138">
        <f t="shared" si="0"/>
        <v>3280</v>
      </c>
      <c r="N157" s="139"/>
      <c r="O157" s="139"/>
      <c r="P157" s="139"/>
      <c r="Q157" s="139"/>
    </row>
    <row r="158" spans="1:17" s="43" customFormat="1" ht="18.75">
      <c r="A158" s="122">
        <v>18</v>
      </c>
      <c r="B158" s="122" t="s">
        <v>321</v>
      </c>
      <c r="C158" s="122" t="s">
        <v>241</v>
      </c>
      <c r="D158" s="18">
        <v>721218300464</v>
      </c>
      <c r="E158" s="122" t="s">
        <v>38</v>
      </c>
      <c r="F158" s="122" t="s">
        <v>12</v>
      </c>
      <c r="G158" s="123" t="s">
        <v>39</v>
      </c>
      <c r="H158" s="20">
        <v>112</v>
      </c>
      <c r="I158" s="4">
        <v>958</v>
      </c>
      <c r="J158" s="5">
        <v>958</v>
      </c>
      <c r="K158" s="5">
        <v>59875000</v>
      </c>
      <c r="L158" s="5">
        <v>958</v>
      </c>
      <c r="M158" s="138">
        <f t="shared" si="0"/>
        <v>958</v>
      </c>
      <c r="N158" s="139"/>
      <c r="O158" s="139"/>
      <c r="P158" s="139"/>
      <c r="Q158" s="139"/>
    </row>
    <row r="159" spans="1:17" s="99" customFormat="1" ht="18.75">
      <c r="A159" s="286" t="s">
        <v>31</v>
      </c>
      <c r="B159" s="286"/>
      <c r="C159" s="286"/>
      <c r="D159" s="286"/>
      <c r="E159" s="286"/>
      <c r="F159" s="286"/>
      <c r="G159" s="286"/>
      <c r="H159" s="286"/>
      <c r="I159" s="101">
        <f>SUM(I141:I158)</f>
        <v>52266</v>
      </c>
      <c r="J159" s="101">
        <f>SUM(J141:J158)</f>
        <v>7104</v>
      </c>
      <c r="K159" s="102">
        <f>SUM(K141:K158)</f>
        <v>133500000</v>
      </c>
      <c r="L159" s="101">
        <f>SUM(L141:L158)</f>
        <v>7104</v>
      </c>
      <c r="M159" s="101">
        <f>SUM(M141:M158)</f>
        <v>52266</v>
      </c>
    </row>
    <row r="160" spans="1:17" ht="18.75">
      <c r="A160" s="245" t="s">
        <v>20</v>
      </c>
      <c r="B160" s="246"/>
      <c r="C160" s="246"/>
      <c r="D160" s="246"/>
      <c r="E160" s="246"/>
      <c r="F160" s="246"/>
      <c r="G160" s="246"/>
      <c r="H160" s="246"/>
      <c r="I160" s="246"/>
      <c r="J160" s="246"/>
      <c r="K160" s="246"/>
      <c r="L160" s="246"/>
      <c r="M160" s="247"/>
    </row>
    <row r="161" spans="1:14" ht="18.75">
      <c r="A161" s="208" t="s">
        <v>21</v>
      </c>
      <c r="B161" s="209"/>
      <c r="C161" s="209"/>
      <c r="D161" s="209"/>
      <c r="E161" s="209"/>
      <c r="F161" s="209"/>
      <c r="G161" s="209"/>
      <c r="H161" s="209"/>
      <c r="I161" s="209"/>
      <c r="J161" s="209"/>
      <c r="K161" s="209"/>
      <c r="L161" s="209"/>
      <c r="M161" s="210"/>
    </row>
    <row r="162" spans="1:14" ht="18.75">
      <c r="A162" s="216">
        <v>1</v>
      </c>
      <c r="B162" s="216" t="s">
        <v>81</v>
      </c>
      <c r="C162" s="216" t="s">
        <v>82</v>
      </c>
      <c r="D162" s="216">
        <v>20240002343</v>
      </c>
      <c r="E162" s="48" t="s">
        <v>11</v>
      </c>
      <c r="F162" s="216" t="s">
        <v>73</v>
      </c>
      <c r="G162" s="216" t="s">
        <v>33</v>
      </c>
      <c r="H162" s="49">
        <v>45</v>
      </c>
      <c r="I162" s="50">
        <v>8400</v>
      </c>
      <c r="J162" s="50">
        <v>378</v>
      </c>
      <c r="K162" s="282">
        <v>62375000</v>
      </c>
      <c r="L162" s="50">
        <v>378</v>
      </c>
      <c r="M162" s="50">
        <v>8400</v>
      </c>
      <c r="N162" s="6">
        <f>J162+J163+J164+J165+J166+J167+J168+J169+J175+J176</f>
        <v>2681</v>
      </c>
    </row>
    <row r="163" spans="1:14" ht="18.75">
      <c r="A163" s="220"/>
      <c r="B163" s="220"/>
      <c r="C163" s="220"/>
      <c r="D163" s="220"/>
      <c r="E163" s="48" t="s">
        <v>69</v>
      </c>
      <c r="F163" s="220"/>
      <c r="G163" s="220"/>
      <c r="H163" s="49">
        <v>39</v>
      </c>
      <c r="I163" s="50">
        <v>1000</v>
      </c>
      <c r="J163" s="50">
        <v>39</v>
      </c>
      <c r="K163" s="283"/>
      <c r="L163" s="50">
        <v>39</v>
      </c>
      <c r="M163" s="50">
        <v>1000</v>
      </c>
    </row>
    <row r="164" spans="1:14" ht="37.5">
      <c r="A164" s="220"/>
      <c r="B164" s="220"/>
      <c r="C164" s="220"/>
      <c r="D164" s="220"/>
      <c r="E164" s="48" t="s">
        <v>83</v>
      </c>
      <c r="F164" s="220"/>
      <c r="G164" s="220"/>
      <c r="H164" s="49">
        <v>81</v>
      </c>
      <c r="I164" s="50">
        <v>2209</v>
      </c>
      <c r="J164" s="50">
        <v>179</v>
      </c>
      <c r="K164" s="283"/>
      <c r="L164" s="50">
        <v>179</v>
      </c>
      <c r="M164" s="50">
        <v>2209</v>
      </c>
    </row>
    <row r="165" spans="1:14" ht="56.25">
      <c r="A165" s="220"/>
      <c r="B165" s="220"/>
      <c r="C165" s="220"/>
      <c r="D165" s="220"/>
      <c r="E165" s="48" t="s">
        <v>84</v>
      </c>
      <c r="F165" s="220"/>
      <c r="G165" s="220"/>
      <c r="H165" s="49">
        <v>81</v>
      </c>
      <c r="I165" s="50">
        <v>1649</v>
      </c>
      <c r="J165" s="50">
        <v>133.6</v>
      </c>
      <c r="K165" s="283"/>
      <c r="L165" s="50">
        <v>133.6</v>
      </c>
      <c r="M165" s="50">
        <v>1649</v>
      </c>
    </row>
    <row r="166" spans="1:14" ht="18.75">
      <c r="A166" s="220"/>
      <c r="B166" s="220"/>
      <c r="C166" s="220"/>
      <c r="D166" s="220"/>
      <c r="E166" s="48" t="s">
        <v>85</v>
      </c>
      <c r="F166" s="220"/>
      <c r="G166" s="220"/>
      <c r="H166" s="49">
        <v>41</v>
      </c>
      <c r="I166" s="50">
        <v>1948</v>
      </c>
      <c r="J166" s="50">
        <v>79.900000000000006</v>
      </c>
      <c r="K166" s="283"/>
      <c r="L166" s="50">
        <v>79.900000000000006</v>
      </c>
      <c r="M166" s="50">
        <v>1948</v>
      </c>
    </row>
    <row r="167" spans="1:14" ht="18.75">
      <c r="A167" s="220"/>
      <c r="B167" s="220"/>
      <c r="C167" s="220"/>
      <c r="D167" s="220"/>
      <c r="E167" s="51" t="s">
        <v>86</v>
      </c>
      <c r="F167" s="220"/>
      <c r="G167" s="220"/>
      <c r="H167" s="49">
        <v>39</v>
      </c>
      <c r="I167" s="50">
        <v>1110</v>
      </c>
      <c r="J167" s="50">
        <v>43.3</v>
      </c>
      <c r="K167" s="283"/>
      <c r="L167" s="50">
        <v>43.3</v>
      </c>
      <c r="M167" s="50">
        <v>1110</v>
      </c>
    </row>
    <row r="168" spans="1:14" ht="18.75">
      <c r="A168" s="220"/>
      <c r="B168" s="220"/>
      <c r="C168" s="220"/>
      <c r="D168" s="220"/>
      <c r="E168" s="48" t="s">
        <v>87</v>
      </c>
      <c r="F168" s="220"/>
      <c r="G168" s="220"/>
      <c r="H168" s="49">
        <v>98</v>
      </c>
      <c r="I168" s="52">
        <v>0.17499999999999999</v>
      </c>
      <c r="J168" s="50">
        <v>17.2</v>
      </c>
      <c r="K168" s="283"/>
      <c r="L168" s="50">
        <v>17.2</v>
      </c>
      <c r="M168" s="52">
        <v>0.17499999999999999</v>
      </c>
    </row>
    <row r="169" spans="1:14" ht="37.5">
      <c r="A169" s="220"/>
      <c r="B169" s="220"/>
      <c r="C169" s="220"/>
      <c r="D169" s="220"/>
      <c r="E169" s="48" t="s">
        <v>239</v>
      </c>
      <c r="F169" s="217"/>
      <c r="G169" s="217"/>
      <c r="H169" s="53">
        <v>45</v>
      </c>
      <c r="I169" s="50" t="s">
        <v>240</v>
      </c>
      <c r="J169" s="50">
        <v>128</v>
      </c>
      <c r="K169" s="284"/>
      <c r="L169" s="50">
        <v>128</v>
      </c>
      <c r="M169" s="54" t="s">
        <v>240</v>
      </c>
    </row>
    <row r="170" spans="1:14" ht="18.75">
      <c r="A170" s="220"/>
      <c r="B170" s="220"/>
      <c r="C170" s="220"/>
      <c r="D170" s="220"/>
      <c r="E170" s="51" t="s">
        <v>11</v>
      </c>
      <c r="F170" s="216" t="s">
        <v>88</v>
      </c>
      <c r="G170" s="216" t="s">
        <v>35</v>
      </c>
      <c r="H170" s="55">
        <v>58</v>
      </c>
      <c r="I170" s="56">
        <v>8401</v>
      </c>
      <c r="J170" s="57">
        <v>487.3</v>
      </c>
      <c r="K170" s="276">
        <v>27336000</v>
      </c>
      <c r="L170" s="57">
        <v>487.3</v>
      </c>
      <c r="M170" s="56">
        <v>8401</v>
      </c>
    </row>
    <row r="171" spans="1:14" ht="18.75">
      <c r="A171" s="220"/>
      <c r="B171" s="220"/>
      <c r="C171" s="220"/>
      <c r="D171" s="220"/>
      <c r="E171" s="51" t="s">
        <v>69</v>
      </c>
      <c r="F171" s="220"/>
      <c r="G171" s="220"/>
      <c r="H171" s="55">
        <v>44</v>
      </c>
      <c r="I171" s="56">
        <v>1000</v>
      </c>
      <c r="J171" s="56">
        <v>44</v>
      </c>
      <c r="K171" s="277"/>
      <c r="L171" s="56">
        <v>44</v>
      </c>
      <c r="M171" s="56">
        <v>1000</v>
      </c>
    </row>
    <row r="172" spans="1:14" ht="18.75">
      <c r="A172" s="220"/>
      <c r="B172" s="220"/>
      <c r="C172" s="220"/>
      <c r="D172" s="220"/>
      <c r="E172" s="51" t="s">
        <v>83</v>
      </c>
      <c r="F172" s="220"/>
      <c r="G172" s="220"/>
      <c r="H172" s="55">
        <v>58</v>
      </c>
      <c r="I172" s="56">
        <v>2077</v>
      </c>
      <c r="J172" s="56">
        <v>120.5</v>
      </c>
      <c r="K172" s="277"/>
      <c r="L172" s="56">
        <v>120.5</v>
      </c>
      <c r="M172" s="56">
        <v>2077</v>
      </c>
    </row>
    <row r="173" spans="1:14" ht="18.75">
      <c r="A173" s="220"/>
      <c r="B173" s="220"/>
      <c r="C173" s="220"/>
      <c r="D173" s="220"/>
      <c r="E173" s="51" t="s">
        <v>85</v>
      </c>
      <c r="F173" s="220"/>
      <c r="G173" s="220"/>
      <c r="H173" s="55">
        <v>29</v>
      </c>
      <c r="I173" s="56">
        <v>1951</v>
      </c>
      <c r="J173" s="56">
        <v>56.5</v>
      </c>
      <c r="K173" s="277"/>
      <c r="L173" s="56">
        <v>56.5</v>
      </c>
      <c r="M173" s="56">
        <v>1951</v>
      </c>
    </row>
    <row r="174" spans="1:14" ht="18.75">
      <c r="A174" s="217"/>
      <c r="B174" s="217"/>
      <c r="C174" s="217"/>
      <c r="D174" s="217"/>
      <c r="E174" s="58" t="s">
        <v>84</v>
      </c>
      <c r="F174" s="220"/>
      <c r="G174" s="220"/>
      <c r="H174" s="55">
        <v>58</v>
      </c>
      <c r="I174" s="56">
        <v>1650</v>
      </c>
      <c r="J174" s="56">
        <v>95.7</v>
      </c>
      <c r="K174" s="278"/>
      <c r="L174" s="56">
        <v>95.7</v>
      </c>
      <c r="M174" s="56">
        <v>1650</v>
      </c>
    </row>
    <row r="175" spans="1:14" ht="18.75">
      <c r="A175" s="51">
        <v>2</v>
      </c>
      <c r="B175" s="51" t="s">
        <v>81</v>
      </c>
      <c r="C175" s="48" t="s">
        <v>89</v>
      </c>
      <c r="D175" s="51">
        <v>70840002826</v>
      </c>
      <c r="E175" s="51" t="s">
        <v>90</v>
      </c>
      <c r="F175" s="51" t="s">
        <v>73</v>
      </c>
      <c r="G175" s="51" t="s">
        <v>91</v>
      </c>
      <c r="H175" s="59">
        <v>179</v>
      </c>
      <c r="I175" s="50">
        <v>2950</v>
      </c>
      <c r="J175" s="50">
        <v>528</v>
      </c>
      <c r="K175" s="60">
        <v>33000000</v>
      </c>
      <c r="L175" s="50">
        <v>528</v>
      </c>
      <c r="M175" s="50">
        <v>2950</v>
      </c>
    </row>
    <row r="176" spans="1:14" ht="18.75">
      <c r="A176" s="51">
        <v>3</v>
      </c>
      <c r="B176" s="51" t="s">
        <v>81</v>
      </c>
      <c r="C176" s="48" t="s">
        <v>241</v>
      </c>
      <c r="D176" s="51" t="s">
        <v>242</v>
      </c>
      <c r="E176" s="51" t="s">
        <v>145</v>
      </c>
      <c r="F176" s="51" t="s">
        <v>73</v>
      </c>
      <c r="G176" s="51" t="s">
        <v>91</v>
      </c>
      <c r="H176" s="59">
        <v>114</v>
      </c>
      <c r="I176" s="50">
        <v>10132</v>
      </c>
      <c r="J176" s="50">
        <v>1155</v>
      </c>
      <c r="K176" s="60">
        <v>72187500</v>
      </c>
      <c r="L176" s="50">
        <v>1155</v>
      </c>
      <c r="M176" s="50">
        <v>10132</v>
      </c>
    </row>
    <row r="177" spans="1:14" ht="18.75">
      <c r="A177" s="279" t="s">
        <v>59</v>
      </c>
      <c r="B177" s="280"/>
      <c r="C177" s="280"/>
      <c r="D177" s="280"/>
      <c r="E177" s="280"/>
      <c r="F177" s="280"/>
      <c r="G177" s="280"/>
      <c r="H177" s="280"/>
      <c r="I177" s="280"/>
      <c r="J177" s="280"/>
      <c r="K177" s="280"/>
      <c r="L177" s="280"/>
      <c r="M177" s="281"/>
    </row>
    <row r="178" spans="1:14" ht="18.75">
      <c r="A178" s="208" t="s">
        <v>21</v>
      </c>
      <c r="B178" s="209"/>
      <c r="C178" s="209"/>
      <c r="D178" s="209"/>
      <c r="E178" s="209"/>
      <c r="F178" s="209"/>
      <c r="G178" s="209"/>
      <c r="H178" s="209"/>
      <c r="I178" s="209"/>
      <c r="J178" s="209"/>
      <c r="K178" s="209"/>
      <c r="L178" s="209"/>
      <c r="M178" s="210"/>
    </row>
    <row r="179" spans="1:14" ht="37.5">
      <c r="A179" s="216">
        <v>1</v>
      </c>
      <c r="B179" s="216" t="s">
        <v>81</v>
      </c>
      <c r="C179" s="216" t="s">
        <v>82</v>
      </c>
      <c r="D179" s="216">
        <v>20240002343</v>
      </c>
      <c r="E179" s="51" t="s">
        <v>92</v>
      </c>
      <c r="F179" s="51" t="s">
        <v>93</v>
      </c>
      <c r="G179" s="48" t="s">
        <v>94</v>
      </c>
      <c r="H179" s="59">
        <v>1.6</v>
      </c>
      <c r="I179" s="50">
        <v>412</v>
      </c>
      <c r="J179" s="60">
        <v>660</v>
      </c>
      <c r="K179" s="60">
        <v>359700</v>
      </c>
      <c r="L179" s="60">
        <v>660</v>
      </c>
      <c r="M179" s="50">
        <v>412</v>
      </c>
    </row>
    <row r="180" spans="1:14" ht="18.75">
      <c r="A180" s="217"/>
      <c r="B180" s="217"/>
      <c r="C180" s="217"/>
      <c r="D180" s="217"/>
      <c r="E180" s="51" t="s">
        <v>83</v>
      </c>
      <c r="F180" s="51" t="s">
        <v>95</v>
      </c>
      <c r="G180" s="51" t="s">
        <v>96</v>
      </c>
      <c r="H180" s="59">
        <v>200</v>
      </c>
      <c r="I180" s="50">
        <v>100</v>
      </c>
      <c r="J180" s="60">
        <v>20</v>
      </c>
      <c r="K180" s="60">
        <v>850000</v>
      </c>
      <c r="L180" s="50">
        <v>20</v>
      </c>
      <c r="M180" s="50">
        <v>100</v>
      </c>
    </row>
    <row r="181" spans="1:14" s="99" customFormat="1" ht="18.75">
      <c r="A181" s="273" t="s">
        <v>31</v>
      </c>
      <c r="B181" s="274"/>
      <c r="C181" s="274"/>
      <c r="D181" s="274"/>
      <c r="E181" s="274"/>
      <c r="F181" s="274"/>
      <c r="G181" s="274"/>
      <c r="H181" s="275"/>
      <c r="I181" s="103">
        <f>I180+I179+I176+I175+I174+I173+I172+I171+I170+I169+I168+I167+I166+I165+I164+I163+I162</f>
        <v>47833.175000000003</v>
      </c>
      <c r="J181" s="103">
        <f>J180+J179+J176+J175+J174+J173+J172+J171+J170+J169+J168+J167+J166+J165+J164+J163+J162</f>
        <v>4165</v>
      </c>
      <c r="K181" s="103">
        <f>K180+K179+K176+K175+K170+K162</f>
        <v>196108200</v>
      </c>
      <c r="L181" s="103">
        <f>L180+L179+L176+L175+L174+L173+L172+L171+L170+L169+L168+L167+L166+L165+L164+L163+L162</f>
        <v>4165</v>
      </c>
      <c r="M181" s="104">
        <f>M180+M179+M176+M175+M174+M173+M172+M171+M170+M169+M168+M167+M166+M165+M164+M163+M162</f>
        <v>47833.175000000003</v>
      </c>
    </row>
    <row r="182" spans="1:14" ht="18.75">
      <c r="A182" s="171" t="s">
        <v>59</v>
      </c>
      <c r="B182" s="172"/>
      <c r="C182" s="172"/>
      <c r="D182" s="172"/>
      <c r="E182" s="172"/>
      <c r="F182" s="172"/>
      <c r="G182" s="172"/>
      <c r="H182" s="172"/>
      <c r="I182" s="172"/>
      <c r="J182" s="172"/>
      <c r="K182" s="172"/>
      <c r="L182" s="172"/>
      <c r="M182" s="173"/>
    </row>
    <row r="183" spans="1:14" ht="18.75">
      <c r="A183" s="175" t="s">
        <v>29</v>
      </c>
      <c r="B183" s="176"/>
      <c r="C183" s="176"/>
      <c r="D183" s="176"/>
      <c r="E183" s="176"/>
      <c r="F183" s="176"/>
      <c r="G183" s="176"/>
      <c r="H183" s="176"/>
      <c r="I183" s="176"/>
      <c r="J183" s="176"/>
      <c r="K183" s="176"/>
      <c r="L183" s="176"/>
      <c r="M183" s="177"/>
    </row>
    <row r="184" spans="1:14" ht="37.5">
      <c r="A184" s="184">
        <v>1</v>
      </c>
      <c r="B184" s="184" t="s">
        <v>200</v>
      </c>
      <c r="C184" s="184" t="s">
        <v>201</v>
      </c>
      <c r="D184" s="184" t="s">
        <v>202</v>
      </c>
      <c r="E184" s="184" t="s">
        <v>79</v>
      </c>
      <c r="F184" s="19" t="s">
        <v>203</v>
      </c>
      <c r="G184" s="19" t="s">
        <v>204</v>
      </c>
      <c r="H184" s="10">
        <v>157</v>
      </c>
      <c r="I184" s="4">
        <v>63</v>
      </c>
      <c r="J184" s="5">
        <v>9.89</v>
      </c>
      <c r="K184" s="121">
        <v>543950</v>
      </c>
      <c r="L184" s="5">
        <v>9.89</v>
      </c>
      <c r="M184" s="4">
        <v>63</v>
      </c>
    </row>
    <row r="185" spans="1:14" ht="37.5">
      <c r="A185" s="192"/>
      <c r="B185" s="192"/>
      <c r="C185" s="192"/>
      <c r="D185" s="192"/>
      <c r="E185" s="192"/>
      <c r="F185" s="19" t="s">
        <v>205</v>
      </c>
      <c r="G185" s="19" t="s">
        <v>204</v>
      </c>
      <c r="H185" s="10">
        <v>120</v>
      </c>
      <c r="I185" s="4">
        <v>54.1</v>
      </c>
      <c r="J185" s="5">
        <v>6.5</v>
      </c>
      <c r="K185" s="121">
        <v>276250</v>
      </c>
      <c r="L185" s="5">
        <v>6.5</v>
      </c>
      <c r="M185" s="4">
        <v>54.1</v>
      </c>
    </row>
    <row r="186" spans="1:14" ht="56.25">
      <c r="A186" s="192"/>
      <c r="B186" s="192"/>
      <c r="C186" s="192"/>
      <c r="D186" s="192"/>
      <c r="E186" s="192"/>
      <c r="F186" s="19" t="s">
        <v>206</v>
      </c>
      <c r="G186" s="19" t="s">
        <v>204</v>
      </c>
      <c r="H186" s="10">
        <v>58</v>
      </c>
      <c r="I186" s="4">
        <v>9.4</v>
      </c>
      <c r="J186" s="5">
        <v>0.55000000000000004</v>
      </c>
      <c r="K186" s="121">
        <v>187000</v>
      </c>
      <c r="L186" s="5">
        <v>0.55000000000000004</v>
      </c>
      <c r="M186" s="4">
        <v>9.4</v>
      </c>
    </row>
    <row r="187" spans="1:14" ht="37.5">
      <c r="A187" s="185"/>
      <c r="B187" s="185"/>
      <c r="C187" s="185"/>
      <c r="D187" s="185"/>
      <c r="E187" s="185"/>
      <c r="F187" s="19" t="s">
        <v>207</v>
      </c>
      <c r="G187" s="19" t="s">
        <v>204</v>
      </c>
      <c r="H187" s="10">
        <v>60</v>
      </c>
      <c r="I187" s="4">
        <v>0.35</v>
      </c>
      <c r="J187" s="5">
        <v>0.35</v>
      </c>
      <c r="K187" s="121">
        <v>49000</v>
      </c>
      <c r="L187" s="5">
        <v>0.35</v>
      </c>
      <c r="M187" s="4">
        <v>0.35</v>
      </c>
    </row>
    <row r="188" spans="1:14" s="99" customFormat="1" ht="18.75">
      <c r="A188" s="262" t="s">
        <v>31</v>
      </c>
      <c r="B188" s="263"/>
      <c r="C188" s="263"/>
      <c r="D188" s="263"/>
      <c r="E188" s="263"/>
      <c r="F188" s="263"/>
      <c r="G188" s="263"/>
      <c r="H188" s="264"/>
      <c r="I188" s="100">
        <f>I187+I186+I185+I184</f>
        <v>126.85</v>
      </c>
      <c r="J188" s="100">
        <f>J187+J186+J185+J184</f>
        <v>17.29</v>
      </c>
      <c r="K188" s="100">
        <f>K187+K186+K185+K184</f>
        <v>1056200</v>
      </c>
      <c r="L188" s="100">
        <f>L187+L186+L185+L184</f>
        <v>17.29</v>
      </c>
      <c r="M188" s="98">
        <f>M187+M186+M185+M184</f>
        <v>126.85</v>
      </c>
    </row>
    <row r="189" spans="1:14" ht="18.75">
      <c r="A189" s="245" t="s">
        <v>20</v>
      </c>
      <c r="B189" s="246"/>
      <c r="C189" s="246"/>
      <c r="D189" s="246"/>
      <c r="E189" s="246"/>
      <c r="F189" s="246"/>
      <c r="G189" s="246"/>
      <c r="H189" s="246"/>
      <c r="I189" s="246"/>
      <c r="J189" s="246"/>
      <c r="K189" s="246"/>
      <c r="L189" s="246"/>
      <c r="M189" s="247"/>
    </row>
    <row r="190" spans="1:14" ht="18.75">
      <c r="A190" s="208" t="s">
        <v>21</v>
      </c>
      <c r="B190" s="261"/>
      <c r="C190" s="209"/>
      <c r="D190" s="209"/>
      <c r="E190" s="209"/>
      <c r="F190" s="209"/>
      <c r="G190" s="209"/>
      <c r="H190" s="209"/>
      <c r="I190" s="209"/>
      <c r="J190" s="209"/>
      <c r="K190" s="209"/>
      <c r="L190" s="209"/>
      <c r="M190" s="210"/>
    </row>
    <row r="191" spans="1:14" ht="18.75">
      <c r="A191" s="19">
        <v>1</v>
      </c>
      <c r="B191" s="19" t="s">
        <v>199</v>
      </c>
      <c r="C191" s="17" t="s">
        <v>289</v>
      </c>
      <c r="D191" s="17" t="s">
        <v>290</v>
      </c>
      <c r="E191" s="19" t="s">
        <v>11</v>
      </c>
      <c r="F191" s="19" t="s">
        <v>291</v>
      </c>
      <c r="G191" s="19" t="s">
        <v>292</v>
      </c>
      <c r="H191" s="19">
        <v>0.15</v>
      </c>
      <c r="I191" s="19">
        <v>1666.7</v>
      </c>
      <c r="J191" s="19">
        <v>0.25</v>
      </c>
      <c r="K191" s="5">
        <v>1250000</v>
      </c>
      <c r="L191" s="19">
        <v>0.25</v>
      </c>
      <c r="M191" s="19">
        <v>1666.7</v>
      </c>
      <c r="N191">
        <f>J192+J193+J194+J197+J198</f>
        <v>930</v>
      </c>
    </row>
    <row r="192" spans="1:14" ht="18.75">
      <c r="A192" s="19">
        <v>2</v>
      </c>
      <c r="B192" s="19" t="s">
        <v>199</v>
      </c>
      <c r="C192" s="17" t="s">
        <v>293</v>
      </c>
      <c r="D192" s="17" t="s">
        <v>208</v>
      </c>
      <c r="E192" s="19" t="s">
        <v>11</v>
      </c>
      <c r="F192" s="19" t="s">
        <v>12</v>
      </c>
      <c r="G192" s="19" t="s">
        <v>39</v>
      </c>
      <c r="H192" s="19">
        <v>45</v>
      </c>
      <c r="I192" s="19">
        <v>8000</v>
      </c>
      <c r="J192" s="19">
        <v>360</v>
      </c>
      <c r="K192" s="5">
        <v>22500000</v>
      </c>
      <c r="L192" s="19">
        <v>360</v>
      </c>
      <c r="M192" s="19">
        <v>8000</v>
      </c>
    </row>
    <row r="193" spans="1:14" ht="22.5" customHeight="1">
      <c r="A193" s="19">
        <v>3</v>
      </c>
      <c r="B193" s="19" t="s">
        <v>199</v>
      </c>
      <c r="C193" s="17" t="s">
        <v>294</v>
      </c>
      <c r="D193" s="17" t="s">
        <v>295</v>
      </c>
      <c r="E193" s="19" t="s">
        <v>11</v>
      </c>
      <c r="F193" s="19" t="s">
        <v>73</v>
      </c>
      <c r="G193" s="19" t="s">
        <v>39</v>
      </c>
      <c r="H193" s="19">
        <v>45</v>
      </c>
      <c r="I193" s="19">
        <v>5333.3</v>
      </c>
      <c r="J193" s="19">
        <v>240</v>
      </c>
      <c r="K193" s="5">
        <v>15000000</v>
      </c>
      <c r="L193" s="19">
        <v>240</v>
      </c>
      <c r="M193" s="19">
        <v>5333.3</v>
      </c>
    </row>
    <row r="194" spans="1:14" ht="18.75" customHeight="1">
      <c r="A194" s="193">
        <v>4</v>
      </c>
      <c r="B194" s="193" t="s">
        <v>199</v>
      </c>
      <c r="C194" s="193" t="s">
        <v>296</v>
      </c>
      <c r="D194" s="193" t="s">
        <v>209</v>
      </c>
      <c r="E194" s="19" t="s">
        <v>83</v>
      </c>
      <c r="F194" s="19" t="s">
        <v>73</v>
      </c>
      <c r="G194" s="19" t="s">
        <v>39</v>
      </c>
      <c r="H194" s="19">
        <v>81</v>
      </c>
      <c r="I194" s="19">
        <v>839.5</v>
      </c>
      <c r="J194" s="19">
        <v>68</v>
      </c>
      <c r="K194" s="5">
        <v>4250000</v>
      </c>
      <c r="L194" s="19">
        <v>68</v>
      </c>
      <c r="M194" s="19">
        <v>839.5</v>
      </c>
    </row>
    <row r="195" spans="1:14" ht="18.75">
      <c r="A195" s="194"/>
      <c r="B195" s="194"/>
      <c r="C195" s="194"/>
      <c r="D195" s="194"/>
      <c r="E195" s="19" t="s">
        <v>85</v>
      </c>
      <c r="F195" s="193" t="s">
        <v>161</v>
      </c>
      <c r="G195" s="193" t="s">
        <v>235</v>
      </c>
      <c r="H195" s="19">
        <v>29</v>
      </c>
      <c r="I195" s="19">
        <v>2600</v>
      </c>
      <c r="J195" s="193">
        <v>192</v>
      </c>
      <c r="K195" s="5">
        <v>6528000</v>
      </c>
      <c r="L195" s="193">
        <v>192</v>
      </c>
      <c r="M195" s="19">
        <v>2600</v>
      </c>
    </row>
    <row r="196" spans="1:14" ht="18.75">
      <c r="A196" s="195"/>
      <c r="B196" s="195"/>
      <c r="C196" s="195"/>
      <c r="D196" s="195"/>
      <c r="E196" s="19" t="s">
        <v>11</v>
      </c>
      <c r="F196" s="195"/>
      <c r="G196" s="195"/>
      <c r="H196" s="19">
        <v>58</v>
      </c>
      <c r="I196" s="19">
        <v>2010.3</v>
      </c>
      <c r="J196" s="195"/>
      <c r="K196" s="5"/>
      <c r="L196" s="195"/>
      <c r="M196" s="19">
        <v>2010.3</v>
      </c>
    </row>
    <row r="197" spans="1:14" ht="18.75" customHeight="1">
      <c r="A197" s="19">
        <v>5</v>
      </c>
      <c r="B197" s="19" t="s">
        <v>199</v>
      </c>
      <c r="C197" s="17" t="s">
        <v>297</v>
      </c>
      <c r="D197" s="17" t="s">
        <v>298</v>
      </c>
      <c r="E197" s="19" t="s">
        <v>83</v>
      </c>
      <c r="F197" s="19" t="s">
        <v>73</v>
      </c>
      <c r="G197" s="19" t="s">
        <v>39</v>
      </c>
      <c r="H197" s="19">
        <v>81</v>
      </c>
      <c r="I197" s="19">
        <v>1654.3</v>
      </c>
      <c r="J197" s="19">
        <v>134</v>
      </c>
      <c r="K197" s="5">
        <v>8375000</v>
      </c>
      <c r="L197" s="19">
        <v>134</v>
      </c>
      <c r="M197" s="19">
        <v>1654.3</v>
      </c>
    </row>
    <row r="198" spans="1:14" ht="18.75">
      <c r="A198" s="19">
        <v>6</v>
      </c>
      <c r="B198" s="19" t="s">
        <v>199</v>
      </c>
      <c r="C198" s="17" t="s">
        <v>299</v>
      </c>
      <c r="D198" s="17" t="s">
        <v>210</v>
      </c>
      <c r="E198" s="19" t="s">
        <v>38</v>
      </c>
      <c r="F198" s="19" t="s">
        <v>73</v>
      </c>
      <c r="G198" s="19" t="s">
        <v>39</v>
      </c>
      <c r="H198" s="19">
        <v>179</v>
      </c>
      <c r="I198" s="19">
        <v>715.1</v>
      </c>
      <c r="J198" s="19">
        <v>128</v>
      </c>
      <c r="K198" s="5">
        <v>8000000</v>
      </c>
      <c r="L198" s="19">
        <v>128</v>
      </c>
      <c r="M198" s="19">
        <v>715.1</v>
      </c>
    </row>
    <row r="199" spans="1:14" ht="18.75">
      <c r="A199" s="208" t="s">
        <v>24</v>
      </c>
      <c r="B199" s="261"/>
      <c r="C199" s="209"/>
      <c r="D199" s="209"/>
      <c r="E199" s="209"/>
      <c r="F199" s="209"/>
      <c r="G199" s="209"/>
      <c r="H199" s="209"/>
      <c r="I199" s="209"/>
      <c r="J199" s="209"/>
      <c r="K199" s="209"/>
      <c r="L199" s="209"/>
      <c r="M199" s="210"/>
    </row>
    <row r="200" spans="1:14" ht="18.75">
      <c r="A200" s="19">
        <v>7</v>
      </c>
      <c r="B200" s="19" t="s">
        <v>199</v>
      </c>
      <c r="C200" s="17" t="s">
        <v>300</v>
      </c>
      <c r="D200" s="17" t="s">
        <v>211</v>
      </c>
      <c r="E200" s="19" t="s">
        <v>11</v>
      </c>
      <c r="F200" s="19" t="s">
        <v>161</v>
      </c>
      <c r="G200" s="19" t="s">
        <v>235</v>
      </c>
      <c r="H200" s="19">
        <v>58</v>
      </c>
      <c r="I200" s="19">
        <v>34.5</v>
      </c>
      <c r="J200" s="19">
        <v>2</v>
      </c>
      <c r="K200" s="5">
        <v>68000</v>
      </c>
      <c r="L200" s="19">
        <v>2</v>
      </c>
      <c r="M200" s="19">
        <v>34.5</v>
      </c>
    </row>
    <row r="201" spans="1:14" ht="18.75">
      <c r="A201" s="245" t="s">
        <v>301</v>
      </c>
      <c r="B201" s="246"/>
      <c r="C201" s="246"/>
      <c r="D201" s="246"/>
      <c r="E201" s="246"/>
      <c r="F201" s="246"/>
      <c r="G201" s="246"/>
      <c r="H201" s="246"/>
      <c r="I201" s="246"/>
      <c r="J201" s="246"/>
      <c r="K201" s="246"/>
      <c r="L201" s="246"/>
      <c r="M201" s="247"/>
    </row>
    <row r="202" spans="1:14" ht="18.75">
      <c r="A202" s="175" t="s">
        <v>29</v>
      </c>
      <c r="B202" s="176"/>
      <c r="C202" s="176"/>
      <c r="D202" s="176"/>
      <c r="E202" s="176"/>
      <c r="F202" s="176"/>
      <c r="G202" s="176"/>
      <c r="H202" s="176"/>
      <c r="I202" s="176"/>
      <c r="J202" s="176"/>
      <c r="K202" s="176"/>
      <c r="L202" s="176"/>
      <c r="M202" s="177"/>
    </row>
    <row r="203" spans="1:14" ht="75">
      <c r="A203" s="19">
        <v>1</v>
      </c>
      <c r="B203" s="19" t="s">
        <v>199</v>
      </c>
      <c r="C203" s="17" t="s">
        <v>302</v>
      </c>
      <c r="D203" s="17" t="s">
        <v>303</v>
      </c>
      <c r="E203" s="17" t="s">
        <v>38</v>
      </c>
      <c r="F203" s="17" t="s">
        <v>304</v>
      </c>
      <c r="G203" s="17" t="s">
        <v>305</v>
      </c>
      <c r="H203" s="19">
        <v>185</v>
      </c>
      <c r="I203" s="19">
        <v>54</v>
      </c>
      <c r="J203" s="19">
        <v>10</v>
      </c>
      <c r="K203" s="121">
        <v>625000</v>
      </c>
      <c r="L203" s="19">
        <v>10</v>
      </c>
      <c r="M203" s="19">
        <v>54</v>
      </c>
    </row>
    <row r="204" spans="1:14" s="99" customFormat="1" ht="18.75">
      <c r="A204" s="262" t="s">
        <v>31</v>
      </c>
      <c r="B204" s="263"/>
      <c r="C204" s="263"/>
      <c r="D204" s="263"/>
      <c r="E204" s="263"/>
      <c r="F204" s="263"/>
      <c r="G204" s="263"/>
      <c r="H204" s="264"/>
      <c r="I204" s="100">
        <f>I203+I200+I198+I197+I196+I195+I194+I193+I192+I191</f>
        <v>22907.7</v>
      </c>
      <c r="J204" s="100">
        <f>J203+J200+J198+J197+J195+J194+J193+J192+J191</f>
        <v>1134.25</v>
      </c>
      <c r="K204" s="100">
        <f>K203+K200+K198+K197+K195+K194+K193+K192+K191</f>
        <v>66596000</v>
      </c>
      <c r="L204" s="100">
        <f>L203+L200+L198+L197+L195+L194+L193+L192+L191</f>
        <v>1134.25</v>
      </c>
      <c r="M204" s="98">
        <f>M203+M200+M198+M197+M196+M195+M194+M193+M192+M191</f>
        <v>22907.7</v>
      </c>
    </row>
    <row r="205" spans="1:14" ht="18.75">
      <c r="A205" s="245" t="s">
        <v>20</v>
      </c>
      <c r="B205" s="246"/>
      <c r="C205" s="246"/>
      <c r="D205" s="246"/>
      <c r="E205" s="246"/>
      <c r="F205" s="246"/>
      <c r="G205" s="246"/>
      <c r="H205" s="246"/>
      <c r="I205" s="246"/>
      <c r="J205" s="246"/>
      <c r="K205" s="246"/>
      <c r="L205" s="246"/>
      <c r="M205" s="247"/>
    </row>
    <row r="206" spans="1:14" ht="18.75">
      <c r="A206" s="208" t="s">
        <v>21</v>
      </c>
      <c r="B206" s="261"/>
      <c r="C206" s="209"/>
      <c r="D206" s="209"/>
      <c r="E206" s="209"/>
      <c r="F206" s="209"/>
      <c r="G206" s="209"/>
      <c r="H206" s="209"/>
      <c r="I206" s="209"/>
      <c r="J206" s="209"/>
      <c r="K206" s="209"/>
      <c r="L206" s="209"/>
      <c r="M206" s="210"/>
    </row>
    <row r="207" spans="1:14" ht="18.75">
      <c r="A207" s="51">
        <v>1</v>
      </c>
      <c r="B207" s="51" t="s">
        <v>129</v>
      </c>
      <c r="C207" s="51" t="s">
        <v>97</v>
      </c>
      <c r="D207" s="52" t="s">
        <v>98</v>
      </c>
      <c r="E207" s="51" t="s">
        <v>11</v>
      </c>
      <c r="F207" s="51" t="s">
        <v>99</v>
      </c>
      <c r="G207" s="51" t="s">
        <v>100</v>
      </c>
      <c r="H207" s="51">
        <v>58</v>
      </c>
      <c r="I207" s="62">
        <v>629</v>
      </c>
      <c r="J207" s="59">
        <v>36.479999999999997</v>
      </c>
      <c r="K207" s="62">
        <v>1240320</v>
      </c>
      <c r="L207" s="59">
        <v>36.479999999999997</v>
      </c>
      <c r="M207" s="62">
        <v>629</v>
      </c>
      <c r="N207" s="143">
        <f>J214+J215+J216+J217+J218+J219+J220+J221+J222+J223+J224+J225+J226+J227+J228+J229+J230+J232+J233+J234</f>
        <v>4885.01</v>
      </c>
    </row>
    <row r="208" spans="1:14" ht="18.75">
      <c r="A208" s="51">
        <v>2</v>
      </c>
      <c r="B208" s="51" t="s">
        <v>129</v>
      </c>
      <c r="C208" s="51" t="s">
        <v>101</v>
      </c>
      <c r="D208" s="52" t="s">
        <v>102</v>
      </c>
      <c r="E208" s="51" t="s">
        <v>11</v>
      </c>
      <c r="F208" s="51" t="s">
        <v>99</v>
      </c>
      <c r="G208" s="51" t="s">
        <v>100</v>
      </c>
      <c r="H208" s="51">
        <v>58</v>
      </c>
      <c r="I208" s="62">
        <v>1248.0999999999999</v>
      </c>
      <c r="J208" s="59">
        <v>72.39</v>
      </c>
      <c r="K208" s="62">
        <v>2461260</v>
      </c>
      <c r="L208" s="59">
        <v>72.39</v>
      </c>
      <c r="M208" s="62">
        <v>1248.0999999999999</v>
      </c>
    </row>
    <row r="209" spans="1:13" ht="18.75">
      <c r="A209" s="51">
        <v>3</v>
      </c>
      <c r="B209" s="51" t="s">
        <v>129</v>
      </c>
      <c r="C209" s="51" t="s">
        <v>103</v>
      </c>
      <c r="D209" s="52" t="s">
        <v>104</v>
      </c>
      <c r="E209" s="51" t="s">
        <v>11</v>
      </c>
      <c r="F209" s="51" t="s">
        <v>99</v>
      </c>
      <c r="G209" s="51" t="s">
        <v>100</v>
      </c>
      <c r="H209" s="51">
        <v>58</v>
      </c>
      <c r="I209" s="62">
        <v>1279</v>
      </c>
      <c r="J209" s="59">
        <v>74.180000000000007</v>
      </c>
      <c r="K209" s="62">
        <v>2522120</v>
      </c>
      <c r="L209" s="59">
        <v>74.180000000000007</v>
      </c>
      <c r="M209" s="62">
        <v>1279</v>
      </c>
    </row>
    <row r="210" spans="1:13" ht="18.75">
      <c r="A210" s="51">
        <v>4</v>
      </c>
      <c r="B210" s="51" t="s">
        <v>129</v>
      </c>
      <c r="C210" s="51" t="s">
        <v>105</v>
      </c>
      <c r="D210" s="52" t="s">
        <v>106</v>
      </c>
      <c r="E210" s="51" t="s">
        <v>11</v>
      </c>
      <c r="F210" s="51" t="s">
        <v>99</v>
      </c>
      <c r="G210" s="51" t="s">
        <v>100</v>
      </c>
      <c r="H210" s="51">
        <v>58</v>
      </c>
      <c r="I210" s="62">
        <v>363</v>
      </c>
      <c r="J210" s="59">
        <v>21</v>
      </c>
      <c r="K210" s="62">
        <v>714000</v>
      </c>
      <c r="L210" s="59">
        <v>21</v>
      </c>
      <c r="M210" s="62">
        <v>363</v>
      </c>
    </row>
    <row r="211" spans="1:13" ht="18.75">
      <c r="A211" s="51">
        <v>5</v>
      </c>
      <c r="B211" s="51" t="s">
        <v>129</v>
      </c>
      <c r="C211" s="51" t="s">
        <v>107</v>
      </c>
      <c r="D211" s="52" t="s">
        <v>108</v>
      </c>
      <c r="E211" s="51" t="s">
        <v>11</v>
      </c>
      <c r="F211" s="51" t="s">
        <v>99</v>
      </c>
      <c r="G211" s="51" t="s">
        <v>100</v>
      </c>
      <c r="H211" s="51">
        <v>58</v>
      </c>
      <c r="I211" s="62">
        <v>422</v>
      </c>
      <c r="J211" s="59">
        <v>24.45</v>
      </c>
      <c r="K211" s="62">
        <v>831300</v>
      </c>
      <c r="L211" s="59">
        <v>24.45</v>
      </c>
      <c r="M211" s="62">
        <v>422</v>
      </c>
    </row>
    <row r="212" spans="1:13" ht="18.75">
      <c r="A212" s="51">
        <v>6</v>
      </c>
      <c r="B212" s="51" t="s">
        <v>129</v>
      </c>
      <c r="C212" s="51" t="s">
        <v>109</v>
      </c>
      <c r="D212" s="52" t="s">
        <v>110</v>
      </c>
      <c r="E212" s="51" t="s">
        <v>11</v>
      </c>
      <c r="F212" s="51" t="s">
        <v>99</v>
      </c>
      <c r="G212" s="51" t="s">
        <v>100</v>
      </c>
      <c r="H212" s="51">
        <v>58</v>
      </c>
      <c r="I212" s="62">
        <v>1076</v>
      </c>
      <c r="J212" s="59">
        <v>62.37</v>
      </c>
      <c r="K212" s="62">
        <v>2120580</v>
      </c>
      <c r="L212" s="59">
        <v>62.37</v>
      </c>
      <c r="M212" s="62">
        <v>1076</v>
      </c>
    </row>
    <row r="213" spans="1:13" ht="18.75">
      <c r="A213" s="51">
        <v>7</v>
      </c>
      <c r="B213" s="51" t="s">
        <v>129</v>
      </c>
      <c r="C213" s="51" t="s">
        <v>111</v>
      </c>
      <c r="D213" s="52" t="s">
        <v>112</v>
      </c>
      <c r="E213" s="51" t="s">
        <v>11</v>
      </c>
      <c r="F213" s="51" t="s">
        <v>99</v>
      </c>
      <c r="G213" s="51" t="s">
        <v>100</v>
      </c>
      <c r="H213" s="51">
        <v>58</v>
      </c>
      <c r="I213" s="62">
        <v>761</v>
      </c>
      <c r="J213" s="59">
        <v>44.13</v>
      </c>
      <c r="K213" s="62">
        <v>1500420</v>
      </c>
      <c r="L213" s="59">
        <v>44.13</v>
      </c>
      <c r="M213" s="62">
        <v>761</v>
      </c>
    </row>
    <row r="214" spans="1:13" ht="18.75">
      <c r="A214" s="271">
        <v>8</v>
      </c>
      <c r="B214" s="216" t="s">
        <v>129</v>
      </c>
      <c r="C214" s="271" t="s">
        <v>97</v>
      </c>
      <c r="D214" s="272" t="s">
        <v>98</v>
      </c>
      <c r="E214" s="51" t="s">
        <v>38</v>
      </c>
      <c r="F214" s="271" t="s">
        <v>12</v>
      </c>
      <c r="G214" s="271" t="s">
        <v>39</v>
      </c>
      <c r="H214" s="51">
        <v>179</v>
      </c>
      <c r="I214" s="62">
        <v>2841</v>
      </c>
      <c r="J214" s="59">
        <v>508</v>
      </c>
      <c r="K214" s="62">
        <v>31750000</v>
      </c>
      <c r="L214" s="59">
        <v>508</v>
      </c>
      <c r="M214" s="62">
        <v>2841</v>
      </c>
    </row>
    <row r="215" spans="1:13" ht="18.75">
      <c r="A215" s="271"/>
      <c r="B215" s="217"/>
      <c r="C215" s="271"/>
      <c r="D215" s="272"/>
      <c r="E215" s="51" t="s">
        <v>239</v>
      </c>
      <c r="F215" s="271"/>
      <c r="G215" s="271"/>
      <c r="H215" s="51">
        <v>45</v>
      </c>
      <c r="I215" s="62">
        <v>1077.7</v>
      </c>
      <c r="J215" s="59">
        <v>48.5</v>
      </c>
      <c r="K215" s="62">
        <v>3031250</v>
      </c>
      <c r="L215" s="59">
        <v>48.5</v>
      </c>
      <c r="M215" s="62">
        <v>1077.7</v>
      </c>
    </row>
    <row r="216" spans="1:13" ht="18.75">
      <c r="A216" s="58">
        <v>9</v>
      </c>
      <c r="B216" s="51" t="s">
        <v>129</v>
      </c>
      <c r="C216" s="51" t="s">
        <v>101</v>
      </c>
      <c r="D216" s="52" t="s">
        <v>102</v>
      </c>
      <c r="E216" s="51" t="s">
        <v>38</v>
      </c>
      <c r="F216" s="58" t="s">
        <v>12</v>
      </c>
      <c r="G216" s="58" t="s">
        <v>39</v>
      </c>
      <c r="H216" s="51">
        <v>179</v>
      </c>
      <c r="I216" s="64">
        <v>2150.8000000000002</v>
      </c>
      <c r="J216" s="59">
        <v>385</v>
      </c>
      <c r="K216" s="62">
        <v>24062500</v>
      </c>
      <c r="L216" s="59">
        <v>385</v>
      </c>
      <c r="M216" s="64">
        <v>2150.8000000000002</v>
      </c>
    </row>
    <row r="217" spans="1:13" ht="18.75">
      <c r="A217" s="58">
        <v>10</v>
      </c>
      <c r="B217" s="51" t="s">
        <v>129</v>
      </c>
      <c r="C217" s="51" t="s">
        <v>103</v>
      </c>
      <c r="D217" s="52" t="s">
        <v>104</v>
      </c>
      <c r="E217" s="51" t="s">
        <v>38</v>
      </c>
      <c r="F217" s="58" t="s">
        <v>12</v>
      </c>
      <c r="G217" s="58" t="s">
        <v>39</v>
      </c>
      <c r="H217" s="51">
        <v>179</v>
      </c>
      <c r="I217" s="64">
        <v>3896.6</v>
      </c>
      <c r="J217" s="59">
        <v>697.5</v>
      </c>
      <c r="K217" s="62">
        <v>43593750</v>
      </c>
      <c r="L217" s="59">
        <v>697.5</v>
      </c>
      <c r="M217" s="64">
        <v>3896.6</v>
      </c>
    </row>
    <row r="218" spans="1:13" ht="18.75">
      <c r="A218" s="58">
        <v>11</v>
      </c>
      <c r="B218" s="51" t="s">
        <v>129</v>
      </c>
      <c r="C218" s="51" t="s">
        <v>105</v>
      </c>
      <c r="D218" s="52" t="s">
        <v>106</v>
      </c>
      <c r="E218" s="51" t="s">
        <v>38</v>
      </c>
      <c r="F218" s="58" t="s">
        <v>12</v>
      </c>
      <c r="G218" s="58" t="s">
        <v>39</v>
      </c>
      <c r="H218" s="51">
        <v>179</v>
      </c>
      <c r="I218" s="64">
        <v>4583.8</v>
      </c>
      <c r="J218" s="59">
        <v>820.5</v>
      </c>
      <c r="K218" s="62">
        <v>51281250</v>
      </c>
      <c r="L218" s="59">
        <v>820.5</v>
      </c>
      <c r="M218" s="64">
        <v>4583.8</v>
      </c>
    </row>
    <row r="219" spans="1:13" ht="18.75">
      <c r="A219" s="58">
        <v>12</v>
      </c>
      <c r="B219" s="51" t="s">
        <v>129</v>
      </c>
      <c r="C219" s="51" t="s">
        <v>107</v>
      </c>
      <c r="D219" s="52" t="s">
        <v>108</v>
      </c>
      <c r="E219" s="51" t="s">
        <v>38</v>
      </c>
      <c r="F219" s="58" t="s">
        <v>12</v>
      </c>
      <c r="G219" s="58" t="s">
        <v>39</v>
      </c>
      <c r="H219" s="51">
        <v>179</v>
      </c>
      <c r="I219" s="62">
        <v>2094</v>
      </c>
      <c r="J219" s="59">
        <v>374.83</v>
      </c>
      <c r="K219" s="62">
        <v>23426875</v>
      </c>
      <c r="L219" s="59">
        <v>374.83</v>
      </c>
      <c r="M219" s="62">
        <v>2094</v>
      </c>
    </row>
    <row r="220" spans="1:13" ht="18.75">
      <c r="A220" s="58">
        <v>13</v>
      </c>
      <c r="B220" s="51" t="s">
        <v>129</v>
      </c>
      <c r="C220" s="51" t="s">
        <v>133</v>
      </c>
      <c r="D220" s="52" t="s">
        <v>134</v>
      </c>
      <c r="E220" s="51" t="s">
        <v>38</v>
      </c>
      <c r="F220" s="58" t="s">
        <v>12</v>
      </c>
      <c r="G220" s="58" t="s">
        <v>39</v>
      </c>
      <c r="H220" s="51">
        <v>179</v>
      </c>
      <c r="I220" s="64">
        <v>2551.3000000000002</v>
      </c>
      <c r="J220" s="59">
        <v>456.68</v>
      </c>
      <c r="K220" s="62">
        <v>28542500</v>
      </c>
      <c r="L220" s="59">
        <v>456.68</v>
      </c>
      <c r="M220" s="64">
        <v>2551.3000000000002</v>
      </c>
    </row>
    <row r="221" spans="1:13" ht="18.75">
      <c r="A221" s="58">
        <v>14</v>
      </c>
      <c r="B221" s="51" t="s">
        <v>129</v>
      </c>
      <c r="C221" s="51" t="s">
        <v>109</v>
      </c>
      <c r="D221" s="52" t="s">
        <v>110</v>
      </c>
      <c r="E221" s="51" t="s">
        <v>38</v>
      </c>
      <c r="F221" s="58" t="s">
        <v>12</v>
      </c>
      <c r="G221" s="58" t="s">
        <v>39</v>
      </c>
      <c r="H221" s="51">
        <v>179</v>
      </c>
      <c r="I221" s="64">
        <v>3784.9</v>
      </c>
      <c r="J221" s="59">
        <v>677.5</v>
      </c>
      <c r="K221" s="62">
        <v>42343750</v>
      </c>
      <c r="L221" s="59">
        <v>677.5</v>
      </c>
      <c r="M221" s="64">
        <v>3784.9</v>
      </c>
    </row>
    <row r="222" spans="1:13" ht="18.75">
      <c r="A222" s="271">
        <v>15</v>
      </c>
      <c r="B222" s="216" t="s">
        <v>129</v>
      </c>
      <c r="C222" s="271" t="s">
        <v>111</v>
      </c>
      <c r="D222" s="272" t="s">
        <v>112</v>
      </c>
      <c r="E222" s="51" t="s">
        <v>38</v>
      </c>
      <c r="F222" s="271" t="s">
        <v>12</v>
      </c>
      <c r="G222" s="271" t="s">
        <v>39</v>
      </c>
      <c r="H222" s="51">
        <v>179</v>
      </c>
      <c r="I222" s="62">
        <v>1903</v>
      </c>
      <c r="J222" s="59">
        <v>341</v>
      </c>
      <c r="K222" s="62">
        <v>21312500</v>
      </c>
      <c r="L222" s="59">
        <v>341</v>
      </c>
      <c r="M222" s="62">
        <v>1903</v>
      </c>
    </row>
    <row r="223" spans="1:13" ht="18.75">
      <c r="A223" s="271"/>
      <c r="B223" s="217"/>
      <c r="C223" s="271"/>
      <c r="D223" s="272"/>
      <c r="E223" s="51" t="s">
        <v>239</v>
      </c>
      <c r="F223" s="271"/>
      <c r="G223" s="271"/>
      <c r="H223" s="51">
        <v>45</v>
      </c>
      <c r="I223" s="64">
        <v>1255.5</v>
      </c>
      <c r="J223" s="59">
        <v>56.5</v>
      </c>
      <c r="K223" s="62">
        <v>3531250</v>
      </c>
      <c r="L223" s="59">
        <v>56.5</v>
      </c>
      <c r="M223" s="64">
        <v>1255.5</v>
      </c>
    </row>
    <row r="224" spans="1:13" ht="18.75">
      <c r="A224" s="271">
        <v>16</v>
      </c>
      <c r="B224" s="216" t="s">
        <v>129</v>
      </c>
      <c r="C224" s="271" t="s">
        <v>113</v>
      </c>
      <c r="D224" s="272" t="s">
        <v>114</v>
      </c>
      <c r="E224" s="51" t="s">
        <v>11</v>
      </c>
      <c r="F224" s="271" t="s">
        <v>12</v>
      </c>
      <c r="G224" s="271" t="s">
        <v>39</v>
      </c>
      <c r="H224" s="63">
        <v>45</v>
      </c>
      <c r="I224" s="63">
        <v>955.6</v>
      </c>
      <c r="J224" s="63">
        <v>43</v>
      </c>
      <c r="K224" s="63">
        <v>2687500</v>
      </c>
      <c r="L224" s="63">
        <v>43</v>
      </c>
      <c r="M224" s="63">
        <v>955.6</v>
      </c>
    </row>
    <row r="225" spans="1:13" ht="18.75">
      <c r="A225" s="271"/>
      <c r="B225" s="220"/>
      <c r="C225" s="271"/>
      <c r="D225" s="272"/>
      <c r="E225" s="51" t="s">
        <v>69</v>
      </c>
      <c r="F225" s="271"/>
      <c r="G225" s="271"/>
      <c r="H225" s="51">
        <v>39</v>
      </c>
      <c r="I225" s="51">
        <v>192.3</v>
      </c>
      <c r="J225" s="51">
        <v>7.5</v>
      </c>
      <c r="K225" s="51">
        <v>468750</v>
      </c>
      <c r="L225" s="51">
        <v>7.5</v>
      </c>
      <c r="M225" s="51">
        <v>192.3</v>
      </c>
    </row>
    <row r="226" spans="1:13" ht="18.75">
      <c r="A226" s="271"/>
      <c r="B226" s="217"/>
      <c r="C226" s="271"/>
      <c r="D226" s="272"/>
      <c r="E226" s="51" t="s">
        <v>85</v>
      </c>
      <c r="F226" s="271"/>
      <c r="G226" s="271"/>
      <c r="H226" s="51">
        <v>41</v>
      </c>
      <c r="I226" s="51">
        <v>426.8</v>
      </c>
      <c r="J226" s="51">
        <v>17.5</v>
      </c>
      <c r="K226" s="51">
        <v>1093750</v>
      </c>
      <c r="L226" s="58">
        <v>17.5</v>
      </c>
      <c r="M226" s="58">
        <v>426.8</v>
      </c>
    </row>
    <row r="227" spans="1:13" ht="18.75">
      <c r="A227" s="51">
        <v>17</v>
      </c>
      <c r="B227" s="51" t="s">
        <v>129</v>
      </c>
      <c r="C227" s="51" t="s">
        <v>115</v>
      </c>
      <c r="D227" s="52" t="s">
        <v>116</v>
      </c>
      <c r="E227" s="51" t="s">
        <v>11</v>
      </c>
      <c r="F227" s="51" t="s">
        <v>12</v>
      </c>
      <c r="G227" s="51" t="s">
        <v>39</v>
      </c>
      <c r="H227" s="51">
        <v>45</v>
      </c>
      <c r="I227" s="51">
        <v>1422.2</v>
      </c>
      <c r="J227" s="51">
        <v>64</v>
      </c>
      <c r="K227" s="51">
        <v>4000000</v>
      </c>
      <c r="L227" s="51">
        <v>64</v>
      </c>
      <c r="M227" s="51">
        <v>1422.2</v>
      </c>
    </row>
    <row r="228" spans="1:13" ht="18.75">
      <c r="A228" s="51">
        <v>18</v>
      </c>
      <c r="B228" s="51" t="s">
        <v>129</v>
      </c>
      <c r="C228" s="51" t="s">
        <v>117</v>
      </c>
      <c r="D228" s="52" t="s">
        <v>118</v>
      </c>
      <c r="E228" s="51" t="s">
        <v>11</v>
      </c>
      <c r="F228" s="51" t="s">
        <v>12</v>
      </c>
      <c r="G228" s="51" t="s">
        <v>39</v>
      </c>
      <c r="H228" s="51">
        <v>45</v>
      </c>
      <c r="I228" s="51">
        <v>1422.2</v>
      </c>
      <c r="J228" s="51">
        <v>64</v>
      </c>
      <c r="K228" s="51">
        <v>4000000</v>
      </c>
      <c r="L228" s="51">
        <v>64</v>
      </c>
      <c r="M228" s="51">
        <v>1422.2</v>
      </c>
    </row>
    <row r="229" spans="1:13" ht="18.75">
      <c r="A229" s="51">
        <v>19</v>
      </c>
      <c r="B229" s="51" t="s">
        <v>129</v>
      </c>
      <c r="C229" s="51" t="s">
        <v>119</v>
      </c>
      <c r="D229" s="52" t="s">
        <v>120</v>
      </c>
      <c r="E229" s="51" t="s">
        <v>11</v>
      </c>
      <c r="F229" s="51" t="s">
        <v>12</v>
      </c>
      <c r="G229" s="51" t="s">
        <v>39</v>
      </c>
      <c r="H229" s="51">
        <v>45</v>
      </c>
      <c r="I229" s="51">
        <v>1422.2</v>
      </c>
      <c r="J229" s="51">
        <v>64</v>
      </c>
      <c r="K229" s="51">
        <v>4000000</v>
      </c>
      <c r="L229" s="51">
        <v>64</v>
      </c>
      <c r="M229" s="51">
        <v>1422.2</v>
      </c>
    </row>
    <row r="230" spans="1:13" ht="18.75">
      <c r="A230" s="216">
        <v>20</v>
      </c>
      <c r="B230" s="216" t="s">
        <v>129</v>
      </c>
      <c r="C230" s="216" t="s">
        <v>121</v>
      </c>
      <c r="D230" s="268" t="s">
        <v>122</v>
      </c>
      <c r="E230" s="51" t="s">
        <v>38</v>
      </c>
      <c r="F230" s="51" t="s">
        <v>12</v>
      </c>
      <c r="G230" s="51" t="s">
        <v>39</v>
      </c>
      <c r="H230" s="62">
        <v>179</v>
      </c>
      <c r="I230" s="65">
        <v>357.5</v>
      </c>
      <c r="J230" s="66">
        <v>64</v>
      </c>
      <c r="K230" s="66">
        <v>4000000</v>
      </c>
      <c r="L230" s="67">
        <v>64</v>
      </c>
      <c r="M230" s="65">
        <v>357.5</v>
      </c>
    </row>
    <row r="231" spans="1:13" ht="18.75">
      <c r="A231" s="217"/>
      <c r="B231" s="217"/>
      <c r="C231" s="217"/>
      <c r="D231" s="269"/>
      <c r="E231" s="51" t="s">
        <v>11</v>
      </c>
      <c r="F231" s="51" t="s">
        <v>99</v>
      </c>
      <c r="G231" s="51" t="s">
        <v>100</v>
      </c>
      <c r="H231" s="62">
        <v>58</v>
      </c>
      <c r="I231" s="65">
        <v>1103.4000000000001</v>
      </c>
      <c r="J231" s="66">
        <v>64</v>
      </c>
      <c r="K231" s="66">
        <v>2176000</v>
      </c>
      <c r="L231" s="67">
        <v>64</v>
      </c>
      <c r="M231" s="65">
        <v>1103.4000000000001</v>
      </c>
    </row>
    <row r="232" spans="1:13" ht="18.75">
      <c r="A232" s="51">
        <v>21</v>
      </c>
      <c r="B232" s="51" t="s">
        <v>129</v>
      </c>
      <c r="C232" s="51" t="s">
        <v>123</v>
      </c>
      <c r="D232" s="52" t="s">
        <v>124</v>
      </c>
      <c r="E232" s="51" t="s">
        <v>11</v>
      </c>
      <c r="F232" s="51" t="s">
        <v>12</v>
      </c>
      <c r="G232" s="51" t="s">
        <v>39</v>
      </c>
      <c r="H232" s="62">
        <v>45</v>
      </c>
      <c r="I232" s="64">
        <v>1488.9</v>
      </c>
      <c r="J232" s="68">
        <v>67</v>
      </c>
      <c r="K232" s="68">
        <v>4187500</v>
      </c>
      <c r="L232" s="62">
        <v>67</v>
      </c>
      <c r="M232" s="64">
        <v>1488.9</v>
      </c>
    </row>
    <row r="233" spans="1:13" ht="18.75">
      <c r="A233" s="51">
        <v>22</v>
      </c>
      <c r="B233" s="51" t="s">
        <v>129</v>
      </c>
      <c r="C233" s="51" t="s">
        <v>125</v>
      </c>
      <c r="D233" s="52" t="s">
        <v>126</v>
      </c>
      <c r="E233" s="51" t="s">
        <v>11</v>
      </c>
      <c r="F233" s="51" t="s">
        <v>12</v>
      </c>
      <c r="G233" s="51" t="s">
        <v>39</v>
      </c>
      <c r="H233" s="62">
        <v>45</v>
      </c>
      <c r="I233" s="65">
        <v>1422.2</v>
      </c>
      <c r="J233" s="68">
        <v>64</v>
      </c>
      <c r="K233" s="66">
        <v>4000000</v>
      </c>
      <c r="L233" s="62">
        <v>64</v>
      </c>
      <c r="M233" s="65">
        <v>1422.2</v>
      </c>
    </row>
    <row r="234" spans="1:13" ht="18.75">
      <c r="A234" s="51">
        <v>23</v>
      </c>
      <c r="B234" s="51" t="s">
        <v>129</v>
      </c>
      <c r="C234" s="51" t="s">
        <v>243</v>
      </c>
      <c r="D234" s="52" t="s">
        <v>244</v>
      </c>
      <c r="E234" s="51" t="s">
        <v>38</v>
      </c>
      <c r="F234" s="51" t="s">
        <v>12</v>
      </c>
      <c r="G234" s="51" t="s">
        <v>39</v>
      </c>
      <c r="H234" s="62">
        <v>179</v>
      </c>
      <c r="I234" s="65">
        <v>357</v>
      </c>
      <c r="J234" s="142">
        <v>64</v>
      </c>
      <c r="K234" s="66">
        <v>4000000</v>
      </c>
      <c r="L234" s="59">
        <v>64</v>
      </c>
      <c r="M234" s="65">
        <v>357</v>
      </c>
    </row>
    <row r="235" spans="1:13" ht="18.75">
      <c r="A235" s="270" t="s">
        <v>24</v>
      </c>
      <c r="B235" s="270"/>
      <c r="C235" s="271"/>
      <c r="D235" s="271"/>
      <c r="E235" s="271"/>
      <c r="F235" s="271"/>
      <c r="G235" s="271"/>
      <c r="H235" s="271"/>
      <c r="I235" s="271"/>
      <c r="J235" s="271"/>
      <c r="K235" s="271"/>
      <c r="L235" s="271"/>
      <c r="M235" s="271"/>
    </row>
    <row r="236" spans="1:13" ht="18.75">
      <c r="A236" s="51">
        <v>24</v>
      </c>
      <c r="B236" s="51" t="s">
        <v>129</v>
      </c>
      <c r="C236" s="51" t="s">
        <v>127</v>
      </c>
      <c r="D236" s="52" t="s">
        <v>128</v>
      </c>
      <c r="E236" s="51" t="s">
        <v>11</v>
      </c>
      <c r="F236" s="51" t="s">
        <v>99</v>
      </c>
      <c r="G236" s="51" t="s">
        <v>100</v>
      </c>
      <c r="H236" s="64">
        <v>58</v>
      </c>
      <c r="I236" s="64">
        <v>206.9</v>
      </c>
      <c r="J236" s="69">
        <v>12</v>
      </c>
      <c r="K236" s="68">
        <v>408000</v>
      </c>
      <c r="L236" s="69">
        <v>12</v>
      </c>
      <c r="M236" s="64">
        <v>206.9</v>
      </c>
    </row>
    <row r="237" spans="1:13" ht="18.75">
      <c r="A237" s="245" t="s">
        <v>59</v>
      </c>
      <c r="B237" s="246"/>
      <c r="C237" s="246"/>
      <c r="D237" s="246"/>
      <c r="E237" s="246"/>
      <c r="F237" s="246"/>
      <c r="G237" s="246"/>
      <c r="H237" s="246"/>
      <c r="I237" s="246"/>
      <c r="J237" s="246"/>
      <c r="K237" s="246"/>
      <c r="L237" s="246"/>
      <c r="M237" s="247"/>
    </row>
    <row r="238" spans="1:13" ht="18.75">
      <c r="A238" s="208" t="s">
        <v>21</v>
      </c>
      <c r="B238" s="261"/>
      <c r="C238" s="209"/>
      <c r="D238" s="209"/>
      <c r="E238" s="209"/>
      <c r="F238" s="209"/>
      <c r="G238" s="209"/>
      <c r="H238" s="209"/>
      <c r="I238" s="209"/>
      <c r="J238" s="209"/>
      <c r="K238" s="209"/>
      <c r="L238" s="209"/>
      <c r="M238" s="210"/>
    </row>
    <row r="239" spans="1:13" ht="18.75">
      <c r="A239" s="51">
        <v>25</v>
      </c>
      <c r="B239" s="51" t="s">
        <v>129</v>
      </c>
      <c r="C239" s="51" t="s">
        <v>130</v>
      </c>
      <c r="D239" s="52" t="s">
        <v>98</v>
      </c>
      <c r="E239" s="51" t="s">
        <v>11</v>
      </c>
      <c r="F239" s="51" t="s">
        <v>131</v>
      </c>
      <c r="G239" s="51" t="s">
        <v>132</v>
      </c>
      <c r="H239" s="51">
        <v>43</v>
      </c>
      <c r="I239" s="51">
        <v>267.39999999999998</v>
      </c>
      <c r="J239" s="51">
        <v>11.5</v>
      </c>
      <c r="K239" s="66">
        <v>465750</v>
      </c>
      <c r="L239" s="51">
        <v>11.5</v>
      </c>
      <c r="M239" s="51">
        <v>267.39999999999998</v>
      </c>
    </row>
    <row r="240" spans="1:13" ht="18.75">
      <c r="A240" s="51">
        <v>26</v>
      </c>
      <c r="B240" s="51" t="s">
        <v>129</v>
      </c>
      <c r="C240" s="51" t="s">
        <v>133</v>
      </c>
      <c r="D240" s="52" t="s">
        <v>134</v>
      </c>
      <c r="E240" s="51" t="s">
        <v>11</v>
      </c>
      <c r="F240" s="51" t="s">
        <v>131</v>
      </c>
      <c r="G240" s="51" t="s">
        <v>132</v>
      </c>
      <c r="H240" s="51">
        <v>43</v>
      </c>
      <c r="I240" s="51">
        <v>1297.5999999999999</v>
      </c>
      <c r="J240" s="51">
        <v>55.8</v>
      </c>
      <c r="K240" s="66">
        <v>2259900</v>
      </c>
      <c r="L240" s="51">
        <v>55.8</v>
      </c>
      <c r="M240" s="51">
        <v>1297.5999999999999</v>
      </c>
    </row>
    <row r="241" spans="1:14" s="99" customFormat="1" ht="18.75">
      <c r="A241" s="262" t="s">
        <v>31</v>
      </c>
      <c r="B241" s="263"/>
      <c r="C241" s="263"/>
      <c r="D241" s="263"/>
      <c r="E241" s="263"/>
      <c r="F241" s="263"/>
      <c r="G241" s="263"/>
      <c r="H241" s="264"/>
      <c r="I241" s="100">
        <f>I240+I239+I236+I234+I233+I232+I231+I230+I229+I228+I227+I226+I225+I224+I223+I222+I221+I220+I219+I218+I217+I216+I215+I214+I213+I212+I211+I210+I209+I208+I207</f>
        <v>44258.899999999994</v>
      </c>
      <c r="J241" s="100">
        <f>J240+J239+J236+J234+J233+J232+J231+J230+J229+J228+J227+J226+J225+J224+J223+J222+J221+J220+J219+J218+J217+J216+J215+J214+J213+J212+J211+J210+J209+J208+J207</f>
        <v>5363.3099999999995</v>
      </c>
      <c r="K241" s="100">
        <f>K240+K239+K236+K234+K233+K232+K231+K230+K229+K228+K227+K226+K225+K224+K223+K222+K221+K220+K219+K218+K217+K216+K215+K214+K213+K212+K211+K210+K209+K208+K207</f>
        <v>322012775</v>
      </c>
      <c r="L241" s="100">
        <f>L240+L239+L236+L234+L233+L232+L231+L230+L229+L228+L227+L226+L225+L224+L223+L222+L221+L220+L219+L218+L217+L216+L215+L214+L213+L212+L211+L210+L209+L208+L207</f>
        <v>5363.3099999999995</v>
      </c>
      <c r="M241" s="100">
        <f>M240+M239+M236+M234+M233+M232+M231+M230+M229+M228+M227+M226+M225+M224+M223+M222+M221+M220+M219+M218+M217+M216+M215+M214+M213+M212+M211+M210+M209+M208+M207</f>
        <v>44258.899999999994</v>
      </c>
    </row>
    <row r="242" spans="1:14" ht="18.75">
      <c r="A242" s="265" t="s">
        <v>20</v>
      </c>
      <c r="B242" s="266"/>
      <c r="C242" s="266"/>
      <c r="D242" s="266"/>
      <c r="E242" s="266"/>
      <c r="F242" s="266"/>
      <c r="G242" s="266"/>
      <c r="H242" s="266"/>
      <c r="I242" s="266"/>
      <c r="J242" s="266"/>
      <c r="K242" s="266"/>
      <c r="L242" s="266"/>
      <c r="M242" s="267"/>
    </row>
    <row r="243" spans="1:14" ht="18.75">
      <c r="A243" s="175" t="s">
        <v>21</v>
      </c>
      <c r="B243" s="176"/>
      <c r="C243" s="176"/>
      <c r="D243" s="176"/>
      <c r="E243" s="176"/>
      <c r="F243" s="176"/>
      <c r="G243" s="176"/>
      <c r="H243" s="176"/>
      <c r="I243" s="176"/>
      <c r="J243" s="176"/>
      <c r="K243" s="176"/>
      <c r="L243" s="176"/>
      <c r="M243" s="177"/>
    </row>
    <row r="244" spans="1:14" ht="18.75">
      <c r="A244" s="10">
        <v>1</v>
      </c>
      <c r="B244" s="184" t="s">
        <v>212</v>
      </c>
      <c r="C244" s="46" t="s">
        <v>213</v>
      </c>
      <c r="D244" s="10">
        <v>50240012900</v>
      </c>
      <c r="E244" s="10" t="s">
        <v>11</v>
      </c>
      <c r="F244" s="10" t="s">
        <v>73</v>
      </c>
      <c r="G244" s="10" t="s">
        <v>33</v>
      </c>
      <c r="H244" s="18">
        <v>45</v>
      </c>
      <c r="I244" s="39">
        <v>555</v>
      </c>
      <c r="J244" s="33">
        <v>25</v>
      </c>
      <c r="K244" s="33">
        <v>1562500</v>
      </c>
      <c r="L244" s="33">
        <v>25</v>
      </c>
      <c r="M244" s="39">
        <v>555</v>
      </c>
      <c r="N244" s="145">
        <f>J244+J245+J246+J247+J248+J249+J251+J252</f>
        <v>340</v>
      </c>
    </row>
    <row r="245" spans="1:14" ht="18.75">
      <c r="A245" s="10">
        <v>2</v>
      </c>
      <c r="B245" s="192"/>
      <c r="C245" s="46" t="s">
        <v>214</v>
      </c>
      <c r="D245" s="40">
        <v>931240000647</v>
      </c>
      <c r="E245" s="10" t="s">
        <v>11</v>
      </c>
      <c r="F245" s="10" t="s">
        <v>73</v>
      </c>
      <c r="G245" s="10" t="s">
        <v>33</v>
      </c>
      <c r="H245" s="18">
        <v>45</v>
      </c>
      <c r="I245" s="39">
        <v>555</v>
      </c>
      <c r="J245" s="33">
        <v>25</v>
      </c>
      <c r="K245" s="33">
        <v>1562500</v>
      </c>
      <c r="L245" s="33">
        <v>25</v>
      </c>
      <c r="M245" s="39">
        <v>555</v>
      </c>
    </row>
    <row r="246" spans="1:14" ht="18.75">
      <c r="A246" s="10">
        <v>3</v>
      </c>
      <c r="B246" s="192"/>
      <c r="C246" s="46" t="s">
        <v>215</v>
      </c>
      <c r="D246" s="40">
        <v>240002934</v>
      </c>
      <c r="E246" s="10" t="s">
        <v>11</v>
      </c>
      <c r="F246" s="10" t="s">
        <v>73</v>
      </c>
      <c r="G246" s="10" t="s">
        <v>33</v>
      </c>
      <c r="H246" s="18">
        <v>45</v>
      </c>
      <c r="I246" s="39">
        <v>1422</v>
      </c>
      <c r="J246" s="33">
        <v>64</v>
      </c>
      <c r="K246" s="33">
        <v>4000000</v>
      </c>
      <c r="L246" s="33">
        <v>64</v>
      </c>
      <c r="M246" s="39">
        <v>1422</v>
      </c>
    </row>
    <row r="247" spans="1:14" ht="18.75">
      <c r="A247" s="10">
        <v>4</v>
      </c>
      <c r="B247" s="192"/>
      <c r="C247" s="46" t="s">
        <v>216</v>
      </c>
      <c r="D247" s="40">
        <v>990740005062</v>
      </c>
      <c r="E247" s="10" t="s">
        <v>11</v>
      </c>
      <c r="F247" s="10" t="s">
        <v>73</v>
      </c>
      <c r="G247" s="10" t="s">
        <v>33</v>
      </c>
      <c r="H247" s="18">
        <v>45</v>
      </c>
      <c r="I247" s="39">
        <v>2844</v>
      </c>
      <c r="J247" s="33">
        <v>128</v>
      </c>
      <c r="K247" s="33">
        <v>8000000</v>
      </c>
      <c r="L247" s="33">
        <v>128</v>
      </c>
      <c r="M247" s="39">
        <v>2844</v>
      </c>
    </row>
    <row r="248" spans="1:14" ht="18.75">
      <c r="A248" s="184">
        <v>5</v>
      </c>
      <c r="B248" s="192"/>
      <c r="C248" s="184" t="s">
        <v>217</v>
      </c>
      <c r="D248" s="256">
        <v>971240003807</v>
      </c>
      <c r="E248" s="10" t="s">
        <v>11</v>
      </c>
      <c r="F248" s="10" t="s">
        <v>73</v>
      </c>
      <c r="G248" s="10" t="s">
        <v>33</v>
      </c>
      <c r="H248" s="18">
        <v>45</v>
      </c>
      <c r="I248" s="39">
        <v>978</v>
      </c>
      <c r="J248" s="33">
        <v>44</v>
      </c>
      <c r="K248" s="33">
        <v>2750000</v>
      </c>
      <c r="L248" s="33">
        <v>44</v>
      </c>
      <c r="M248" s="39">
        <v>978</v>
      </c>
    </row>
    <row r="249" spans="1:14" ht="18.75">
      <c r="A249" s="185"/>
      <c r="B249" s="185"/>
      <c r="C249" s="185"/>
      <c r="D249" s="257"/>
      <c r="E249" s="10" t="s">
        <v>38</v>
      </c>
      <c r="F249" s="10" t="s">
        <v>73</v>
      </c>
      <c r="G249" s="10" t="s">
        <v>33</v>
      </c>
      <c r="H249" s="18">
        <v>130</v>
      </c>
      <c r="I249" s="39">
        <v>154</v>
      </c>
      <c r="J249" s="33">
        <v>20</v>
      </c>
      <c r="K249" s="33">
        <v>1250000</v>
      </c>
      <c r="L249" s="33">
        <v>20</v>
      </c>
      <c r="M249" s="39">
        <v>154</v>
      </c>
    </row>
    <row r="250" spans="1:14" ht="18.75">
      <c r="A250" s="175" t="s">
        <v>245</v>
      </c>
      <c r="B250" s="251"/>
      <c r="C250" s="251"/>
      <c r="D250" s="251"/>
      <c r="E250" s="251"/>
      <c r="F250" s="251"/>
      <c r="G250" s="251"/>
      <c r="H250" s="251"/>
      <c r="I250" s="251"/>
      <c r="J250" s="251"/>
      <c r="K250" s="251"/>
      <c r="L250" s="252"/>
      <c r="M250" s="32"/>
    </row>
    <row r="251" spans="1:14" ht="18.75">
      <c r="A251" s="41">
        <v>1</v>
      </c>
      <c r="B251" s="253" t="s">
        <v>212</v>
      </c>
      <c r="C251" s="46" t="s">
        <v>219</v>
      </c>
      <c r="D251" s="40">
        <v>581111350271</v>
      </c>
      <c r="E251" s="10" t="s">
        <v>11</v>
      </c>
      <c r="F251" s="10" t="s">
        <v>73</v>
      </c>
      <c r="G251" s="10" t="s">
        <v>33</v>
      </c>
      <c r="H251" s="18">
        <v>45</v>
      </c>
      <c r="I251" s="39">
        <v>311</v>
      </c>
      <c r="J251" s="33">
        <v>14</v>
      </c>
      <c r="K251" s="33">
        <v>875000</v>
      </c>
      <c r="L251" s="33">
        <v>14</v>
      </c>
      <c r="M251" s="39">
        <v>311</v>
      </c>
    </row>
    <row r="252" spans="1:14" ht="18.75">
      <c r="A252" s="41">
        <v>2</v>
      </c>
      <c r="B252" s="254"/>
      <c r="C252" s="46" t="s">
        <v>218</v>
      </c>
      <c r="D252" s="40">
        <v>520420300923</v>
      </c>
      <c r="E252" s="10" t="s">
        <v>38</v>
      </c>
      <c r="F252" s="10" t="s">
        <v>73</v>
      </c>
      <c r="G252" s="10" t="s">
        <v>33</v>
      </c>
      <c r="H252" s="18">
        <v>130</v>
      </c>
      <c r="I252" s="39">
        <v>444</v>
      </c>
      <c r="J252" s="33">
        <v>20</v>
      </c>
      <c r="K252" s="33">
        <v>1250000</v>
      </c>
      <c r="L252" s="33">
        <v>20</v>
      </c>
      <c r="M252" s="39">
        <v>444</v>
      </c>
    </row>
    <row r="253" spans="1:14" ht="18.75">
      <c r="A253" s="41">
        <v>3</v>
      </c>
      <c r="B253" s="254"/>
      <c r="C253" s="46" t="s">
        <v>246</v>
      </c>
      <c r="D253" s="40" t="s">
        <v>247</v>
      </c>
      <c r="E253" s="46" t="s">
        <v>11</v>
      </c>
      <c r="F253" s="46" t="s">
        <v>248</v>
      </c>
      <c r="G253" s="46" t="s">
        <v>249</v>
      </c>
      <c r="H253" s="18">
        <v>1</v>
      </c>
      <c r="I253" s="39">
        <v>60</v>
      </c>
      <c r="J253" s="33">
        <v>60</v>
      </c>
      <c r="K253" s="117">
        <v>111900</v>
      </c>
      <c r="L253" s="33">
        <v>60</v>
      </c>
      <c r="M253" s="39">
        <v>60</v>
      </c>
    </row>
    <row r="254" spans="1:14" ht="18.75">
      <c r="A254" s="41">
        <v>4</v>
      </c>
      <c r="B254" s="254"/>
      <c r="C254" s="46" t="s">
        <v>250</v>
      </c>
      <c r="D254" s="40" t="s">
        <v>251</v>
      </c>
      <c r="E254" s="46" t="s">
        <v>11</v>
      </c>
      <c r="F254" s="46" t="s">
        <v>248</v>
      </c>
      <c r="G254" s="46" t="s">
        <v>249</v>
      </c>
      <c r="H254" s="18">
        <v>1</v>
      </c>
      <c r="I254" s="39">
        <v>70</v>
      </c>
      <c r="J254" s="33">
        <v>70</v>
      </c>
      <c r="K254" s="117">
        <v>130550</v>
      </c>
      <c r="L254" s="33">
        <v>70</v>
      </c>
      <c r="M254" s="39">
        <v>70</v>
      </c>
    </row>
    <row r="255" spans="1:14" ht="18.75">
      <c r="A255" s="41">
        <v>5</v>
      </c>
      <c r="B255" s="254"/>
      <c r="C255" s="46" t="s">
        <v>252</v>
      </c>
      <c r="D255" s="40" t="s">
        <v>253</v>
      </c>
      <c r="E255" s="46" t="s">
        <v>11</v>
      </c>
      <c r="F255" s="46" t="s">
        <v>226</v>
      </c>
      <c r="G255" s="46" t="s">
        <v>249</v>
      </c>
      <c r="H255" s="18">
        <v>1</v>
      </c>
      <c r="I255" s="39">
        <v>200</v>
      </c>
      <c r="J255" s="33">
        <v>200</v>
      </c>
      <c r="K255" s="117">
        <v>315000</v>
      </c>
      <c r="L255" s="33">
        <v>200</v>
      </c>
      <c r="M255" s="39">
        <v>200</v>
      </c>
    </row>
    <row r="256" spans="1:14" ht="18.75">
      <c r="A256" s="41">
        <v>6</v>
      </c>
      <c r="B256" s="254"/>
      <c r="C256" s="46" t="s">
        <v>254</v>
      </c>
      <c r="D256" s="40" t="s">
        <v>255</v>
      </c>
      <c r="E256" s="46" t="s">
        <v>11</v>
      </c>
      <c r="F256" s="46" t="s">
        <v>226</v>
      </c>
      <c r="G256" s="46" t="s">
        <v>249</v>
      </c>
      <c r="H256" s="18">
        <v>1</v>
      </c>
      <c r="I256" s="39">
        <v>200</v>
      </c>
      <c r="J256" s="33">
        <v>200</v>
      </c>
      <c r="K256" s="117">
        <v>330800</v>
      </c>
      <c r="L256" s="33">
        <v>200</v>
      </c>
      <c r="M256" s="39">
        <v>200</v>
      </c>
    </row>
    <row r="257" spans="1:14" ht="18.75">
      <c r="A257" s="41">
        <v>7</v>
      </c>
      <c r="B257" s="254"/>
      <c r="C257" s="46" t="s">
        <v>256</v>
      </c>
      <c r="D257" s="40" t="s">
        <v>257</v>
      </c>
      <c r="E257" s="46" t="s">
        <v>11</v>
      </c>
      <c r="F257" s="46" t="s">
        <v>226</v>
      </c>
      <c r="G257" s="46" t="s">
        <v>249</v>
      </c>
      <c r="H257" s="18">
        <v>1</v>
      </c>
      <c r="I257" s="39">
        <v>100</v>
      </c>
      <c r="J257" s="33">
        <v>100</v>
      </c>
      <c r="K257" s="117">
        <v>165000</v>
      </c>
      <c r="L257" s="33">
        <v>100</v>
      </c>
      <c r="M257" s="39">
        <v>100</v>
      </c>
    </row>
    <row r="258" spans="1:14" ht="18.75">
      <c r="A258" s="253">
        <v>8</v>
      </c>
      <c r="B258" s="254"/>
      <c r="C258" s="184" t="s">
        <v>258</v>
      </c>
      <c r="D258" s="256" t="s">
        <v>259</v>
      </c>
      <c r="E258" s="46" t="s">
        <v>79</v>
      </c>
      <c r="F258" s="46" t="s">
        <v>226</v>
      </c>
      <c r="G258" s="46" t="s">
        <v>249</v>
      </c>
      <c r="H258" s="18">
        <v>2</v>
      </c>
      <c r="I258" s="39">
        <v>40</v>
      </c>
      <c r="J258" s="33">
        <v>80</v>
      </c>
      <c r="K258" s="117">
        <v>132320</v>
      </c>
      <c r="L258" s="33">
        <v>80</v>
      </c>
      <c r="M258" s="39">
        <v>40</v>
      </c>
    </row>
    <row r="259" spans="1:14" ht="18.75">
      <c r="A259" s="255"/>
      <c r="B259" s="255"/>
      <c r="C259" s="185"/>
      <c r="D259" s="257"/>
      <c r="E259" s="46" t="s">
        <v>79</v>
      </c>
      <c r="F259" s="46" t="s">
        <v>260</v>
      </c>
      <c r="G259" s="46" t="s">
        <v>249</v>
      </c>
      <c r="H259" s="18">
        <v>2</v>
      </c>
      <c r="I259" s="4">
        <v>24.85</v>
      </c>
      <c r="J259" s="5">
        <v>49.7</v>
      </c>
      <c r="K259" s="121">
        <v>82203.8</v>
      </c>
      <c r="L259" s="5">
        <v>49.7</v>
      </c>
      <c r="M259" s="4">
        <v>24.85</v>
      </c>
    </row>
    <row r="260" spans="1:14" s="99" customFormat="1" ht="18.75">
      <c r="A260" s="258" t="s">
        <v>31</v>
      </c>
      <c r="B260" s="259"/>
      <c r="C260" s="259"/>
      <c r="D260" s="259"/>
      <c r="E260" s="259"/>
      <c r="F260" s="259"/>
      <c r="G260" s="259"/>
      <c r="H260" s="260"/>
      <c r="I260" s="101">
        <f>I259+I258+I257+I256+I255+I254+I253+I252+I251+I249+I248+I247+I246+I245+I244</f>
        <v>7957.85</v>
      </c>
      <c r="J260" s="101">
        <f>J259+J258+J257+J256+J255+J254+J253+J252+J251+J249+J248+J247+J246+J245+J244</f>
        <v>1099.7</v>
      </c>
      <c r="K260" s="101">
        <f>K259+K258+K257+K256+K255+K254+K253+K252+K251+K249+K248+K247+K246+K245+K244</f>
        <v>22517773.800000001</v>
      </c>
      <c r="L260" s="101">
        <f>L259+L258+L257+L256+L255+L254+L253+L252+L251+L249+L248+L247+L246+L245+L244</f>
        <v>1099.7</v>
      </c>
      <c r="M260" s="101">
        <f>M259+M258+M257+M256+M255+M254+M253+M252+M251+M249+M248+M247+M246+M245+M244</f>
        <v>7957.85</v>
      </c>
    </row>
    <row r="261" spans="1:14" ht="18.75">
      <c r="A261" s="189" t="s">
        <v>20</v>
      </c>
      <c r="B261" s="199"/>
      <c r="C261" s="199"/>
      <c r="D261" s="199"/>
      <c r="E261" s="199"/>
      <c r="F261" s="199"/>
      <c r="G261" s="199"/>
      <c r="H261" s="199"/>
      <c r="I261" s="199"/>
      <c r="J261" s="199"/>
      <c r="K261" s="199"/>
      <c r="L261" s="199"/>
      <c r="M261" s="200"/>
    </row>
    <row r="262" spans="1:14" ht="18.75">
      <c r="A262" s="175" t="s">
        <v>21</v>
      </c>
      <c r="B262" s="176"/>
      <c r="C262" s="176"/>
      <c r="D262" s="176"/>
      <c r="E262" s="176"/>
      <c r="F262" s="176"/>
      <c r="G262" s="176"/>
      <c r="H262" s="176"/>
      <c r="I262" s="176"/>
      <c r="J262" s="176"/>
      <c r="K262" s="176"/>
      <c r="L262" s="176"/>
      <c r="M262" s="177"/>
    </row>
    <row r="263" spans="1:14" ht="18.75">
      <c r="A263" s="47">
        <v>1</v>
      </c>
      <c r="B263" s="47" t="s">
        <v>220</v>
      </c>
      <c r="C263" s="47" t="s">
        <v>370</v>
      </c>
      <c r="D263" s="18">
        <v>20240007562</v>
      </c>
      <c r="E263" s="47" t="s">
        <v>38</v>
      </c>
      <c r="F263" s="47" t="s">
        <v>12</v>
      </c>
      <c r="G263" s="19" t="s">
        <v>39</v>
      </c>
      <c r="H263" s="20">
        <v>179</v>
      </c>
      <c r="I263" s="4">
        <v>1911</v>
      </c>
      <c r="J263" s="121">
        <v>342</v>
      </c>
      <c r="K263" s="121">
        <v>21375000</v>
      </c>
      <c r="L263" s="4">
        <v>342</v>
      </c>
      <c r="M263" s="4">
        <v>1911</v>
      </c>
      <c r="N263" s="141">
        <f>J263+J264+J265+J266+J267+J268+J269+J273+J274+J275+J276+J277+J278+J279+J280+J281+J282+J287+J288</f>
        <v>1660.0039999999999</v>
      </c>
    </row>
    <row r="264" spans="1:14" ht="56.25">
      <c r="A264" s="47">
        <v>2</v>
      </c>
      <c r="B264" s="47" t="s">
        <v>220</v>
      </c>
      <c r="C264" s="47" t="s">
        <v>370</v>
      </c>
      <c r="D264" s="18">
        <v>20240007562</v>
      </c>
      <c r="E264" s="19" t="s">
        <v>223</v>
      </c>
      <c r="F264" s="47" t="s">
        <v>12</v>
      </c>
      <c r="G264" s="19" t="s">
        <v>39</v>
      </c>
      <c r="H264" s="20">
        <v>45</v>
      </c>
      <c r="I264" s="4">
        <v>3084</v>
      </c>
      <c r="J264" s="121">
        <v>138.78</v>
      </c>
      <c r="K264" s="121">
        <v>8673750</v>
      </c>
      <c r="L264" s="4">
        <v>138.78</v>
      </c>
      <c r="M264" s="4">
        <v>3084</v>
      </c>
    </row>
    <row r="265" spans="1:14" ht="56.25">
      <c r="A265" s="47">
        <v>3</v>
      </c>
      <c r="B265" s="47" t="s">
        <v>220</v>
      </c>
      <c r="C265" s="47" t="s">
        <v>370</v>
      </c>
      <c r="D265" s="18">
        <v>20240007562</v>
      </c>
      <c r="E265" s="19" t="s">
        <v>371</v>
      </c>
      <c r="F265" s="47" t="s">
        <v>12</v>
      </c>
      <c r="G265" s="19" t="s">
        <v>39</v>
      </c>
      <c r="H265" s="20">
        <v>45</v>
      </c>
      <c r="I265" s="4">
        <v>2027</v>
      </c>
      <c r="J265" s="129">
        <v>91.215000000000003</v>
      </c>
      <c r="K265" s="121">
        <v>5700937.5</v>
      </c>
      <c r="L265" s="36">
        <v>91.215000000000003</v>
      </c>
      <c r="M265" s="4">
        <v>2027</v>
      </c>
    </row>
    <row r="266" spans="1:14" ht="18.75">
      <c r="A266" s="47">
        <v>4</v>
      </c>
      <c r="B266" s="47" t="s">
        <v>220</v>
      </c>
      <c r="C266" s="47" t="s">
        <v>370</v>
      </c>
      <c r="D266" s="18">
        <v>20240007562</v>
      </c>
      <c r="E266" s="47" t="s">
        <v>85</v>
      </c>
      <c r="F266" s="47" t="s">
        <v>12</v>
      </c>
      <c r="G266" s="19" t="s">
        <v>39</v>
      </c>
      <c r="H266" s="20">
        <v>41</v>
      </c>
      <c r="I266" s="4">
        <v>1028</v>
      </c>
      <c r="J266" s="129">
        <v>42.148000000000003</v>
      </c>
      <c r="K266" s="121">
        <v>2634250</v>
      </c>
      <c r="L266" s="36">
        <v>42.148000000000003</v>
      </c>
      <c r="M266" s="4">
        <v>1028</v>
      </c>
    </row>
    <row r="267" spans="1:14" ht="18.75">
      <c r="A267" s="47">
        <v>5</v>
      </c>
      <c r="B267" s="47" t="s">
        <v>220</v>
      </c>
      <c r="C267" s="47" t="s">
        <v>370</v>
      </c>
      <c r="D267" s="18">
        <v>20240007562</v>
      </c>
      <c r="E267" s="47" t="s">
        <v>190</v>
      </c>
      <c r="F267" s="47" t="s">
        <v>12</v>
      </c>
      <c r="G267" s="19" t="s">
        <v>39</v>
      </c>
      <c r="H267" s="20">
        <v>40</v>
      </c>
      <c r="I267" s="4">
        <v>740</v>
      </c>
      <c r="J267" s="121">
        <v>29.6</v>
      </c>
      <c r="K267" s="121">
        <v>1850000</v>
      </c>
      <c r="L267" s="4">
        <v>29.6</v>
      </c>
      <c r="M267" s="4">
        <v>740</v>
      </c>
    </row>
    <row r="268" spans="1:14" ht="18.75">
      <c r="A268" s="47">
        <v>6</v>
      </c>
      <c r="B268" s="47" t="s">
        <v>220</v>
      </c>
      <c r="C268" s="47" t="s">
        <v>370</v>
      </c>
      <c r="D268" s="18">
        <v>20240007562</v>
      </c>
      <c r="E268" s="47" t="s">
        <v>74</v>
      </c>
      <c r="F268" s="47" t="s">
        <v>12</v>
      </c>
      <c r="G268" s="19" t="s">
        <v>39</v>
      </c>
      <c r="H268" s="20">
        <v>40</v>
      </c>
      <c r="I268" s="4">
        <v>1519</v>
      </c>
      <c r="J268" s="121">
        <v>60.76</v>
      </c>
      <c r="K268" s="121">
        <v>3797500</v>
      </c>
      <c r="L268" s="4">
        <v>60.76</v>
      </c>
      <c r="M268" s="4">
        <v>1519</v>
      </c>
    </row>
    <row r="269" spans="1:14" ht="18.75">
      <c r="A269" s="47">
        <v>7</v>
      </c>
      <c r="B269" s="47" t="s">
        <v>220</v>
      </c>
      <c r="C269" s="47" t="s">
        <v>370</v>
      </c>
      <c r="D269" s="18">
        <v>20240007562</v>
      </c>
      <c r="E269" s="47" t="s">
        <v>72</v>
      </c>
      <c r="F269" s="47" t="s">
        <v>12</v>
      </c>
      <c r="G269" s="19" t="s">
        <v>39</v>
      </c>
      <c r="H269" s="20">
        <v>63</v>
      </c>
      <c r="I269" s="4">
        <v>627</v>
      </c>
      <c r="J269" s="129">
        <v>39.500999999999998</v>
      </c>
      <c r="K269" s="121">
        <v>2468812.5</v>
      </c>
      <c r="L269" s="36">
        <v>39.500999999999998</v>
      </c>
      <c r="M269" s="4">
        <v>627</v>
      </c>
    </row>
    <row r="270" spans="1:14" ht="18.75">
      <c r="A270" s="47">
        <v>8</v>
      </c>
      <c r="B270" s="47" t="s">
        <v>220</v>
      </c>
      <c r="C270" s="47" t="s">
        <v>370</v>
      </c>
      <c r="D270" s="18">
        <v>20240007562</v>
      </c>
      <c r="E270" s="47" t="s">
        <v>69</v>
      </c>
      <c r="F270" s="47" t="s">
        <v>161</v>
      </c>
      <c r="G270" s="19" t="s">
        <v>45</v>
      </c>
      <c r="H270" s="20">
        <v>44</v>
      </c>
      <c r="I270" s="4">
        <v>1492</v>
      </c>
      <c r="J270" s="129">
        <v>65.647999999999996</v>
      </c>
      <c r="K270" s="121">
        <v>2232032</v>
      </c>
      <c r="L270" s="36">
        <v>65.647999999999996</v>
      </c>
      <c r="M270" s="4">
        <v>1492</v>
      </c>
    </row>
    <row r="271" spans="1:14" ht="18.75">
      <c r="A271" s="47">
        <v>9</v>
      </c>
      <c r="B271" s="47" t="s">
        <v>220</v>
      </c>
      <c r="C271" s="47" t="s">
        <v>370</v>
      </c>
      <c r="D271" s="18">
        <v>20240007562</v>
      </c>
      <c r="E271" s="47" t="s">
        <v>190</v>
      </c>
      <c r="F271" s="47" t="s">
        <v>161</v>
      </c>
      <c r="G271" s="19" t="s">
        <v>45</v>
      </c>
      <c r="H271" s="20">
        <v>44</v>
      </c>
      <c r="I271" s="4">
        <v>337</v>
      </c>
      <c r="J271" s="129">
        <v>14.827999999999999</v>
      </c>
      <c r="K271" s="121">
        <v>504152</v>
      </c>
      <c r="L271" s="36">
        <v>14.827999999999999</v>
      </c>
      <c r="M271" s="4">
        <v>337</v>
      </c>
    </row>
    <row r="272" spans="1:14" ht="56.25">
      <c r="A272" s="47">
        <v>10</v>
      </c>
      <c r="B272" s="47" t="s">
        <v>220</v>
      </c>
      <c r="C272" s="47" t="s">
        <v>370</v>
      </c>
      <c r="D272" s="18">
        <v>20240007562</v>
      </c>
      <c r="E272" s="19" t="s">
        <v>222</v>
      </c>
      <c r="F272" s="47" t="s">
        <v>161</v>
      </c>
      <c r="G272" s="19" t="s">
        <v>45</v>
      </c>
      <c r="H272" s="20">
        <v>58</v>
      </c>
      <c r="I272" s="4">
        <v>1922.8</v>
      </c>
      <c r="J272" s="129">
        <v>111.524</v>
      </c>
      <c r="K272" s="121">
        <v>3791816</v>
      </c>
      <c r="L272" s="36">
        <v>111.524</v>
      </c>
      <c r="M272" s="4">
        <v>1922.8</v>
      </c>
    </row>
    <row r="273" spans="1:13" ht="18.75">
      <c r="A273" s="47">
        <v>11</v>
      </c>
      <c r="B273" s="47" t="s">
        <v>220</v>
      </c>
      <c r="C273" s="47" t="s">
        <v>370</v>
      </c>
      <c r="D273" s="18">
        <v>20240007562</v>
      </c>
      <c r="E273" s="47" t="s">
        <v>38</v>
      </c>
      <c r="F273" s="47" t="s">
        <v>12</v>
      </c>
      <c r="G273" s="19" t="s">
        <v>39</v>
      </c>
      <c r="H273" s="20">
        <v>179</v>
      </c>
      <c r="I273" s="4">
        <v>989</v>
      </c>
      <c r="J273" s="121">
        <v>177</v>
      </c>
      <c r="K273" s="121">
        <v>11062500</v>
      </c>
      <c r="L273" s="4">
        <v>177</v>
      </c>
      <c r="M273" s="4">
        <v>989</v>
      </c>
    </row>
    <row r="274" spans="1:13" ht="18.75">
      <c r="A274" s="47">
        <v>12</v>
      </c>
      <c r="B274" s="47" t="s">
        <v>220</v>
      </c>
      <c r="C274" s="47" t="s">
        <v>372</v>
      </c>
      <c r="D274" s="18">
        <v>20340005381</v>
      </c>
      <c r="E274" s="47" t="s">
        <v>72</v>
      </c>
      <c r="F274" s="47" t="s">
        <v>12</v>
      </c>
      <c r="G274" s="19" t="s">
        <v>39</v>
      </c>
      <c r="H274" s="20">
        <v>63</v>
      </c>
      <c r="I274" s="4">
        <v>2769</v>
      </c>
      <c r="J274" s="129">
        <v>174.447</v>
      </c>
      <c r="K274" s="121">
        <v>10902937.5</v>
      </c>
      <c r="L274" s="36">
        <v>174.447</v>
      </c>
      <c r="M274" s="4">
        <v>2769</v>
      </c>
    </row>
    <row r="275" spans="1:13" ht="18.75">
      <c r="A275" s="47">
        <v>13</v>
      </c>
      <c r="B275" s="47" t="s">
        <v>220</v>
      </c>
      <c r="C275" s="47" t="s">
        <v>372</v>
      </c>
      <c r="D275" s="18">
        <v>20340005381</v>
      </c>
      <c r="E275" s="47" t="s">
        <v>74</v>
      </c>
      <c r="F275" s="47" t="s">
        <v>12</v>
      </c>
      <c r="G275" s="19" t="s">
        <v>39</v>
      </c>
      <c r="H275" s="20">
        <v>40</v>
      </c>
      <c r="I275" s="4">
        <v>1639</v>
      </c>
      <c r="J275" s="129">
        <v>65.552999999999997</v>
      </c>
      <c r="K275" s="121">
        <v>4097062.5</v>
      </c>
      <c r="L275" s="36">
        <v>65.552999999999997</v>
      </c>
      <c r="M275" s="4">
        <v>1639</v>
      </c>
    </row>
    <row r="276" spans="1:13" ht="56.25">
      <c r="A276" s="47">
        <v>14</v>
      </c>
      <c r="B276" s="47" t="s">
        <v>220</v>
      </c>
      <c r="C276" s="47" t="s">
        <v>373</v>
      </c>
      <c r="D276" s="18">
        <v>980640002802</v>
      </c>
      <c r="E276" s="19" t="s">
        <v>223</v>
      </c>
      <c r="F276" s="47" t="s">
        <v>12</v>
      </c>
      <c r="G276" s="19" t="s">
        <v>39</v>
      </c>
      <c r="H276" s="20">
        <v>45</v>
      </c>
      <c r="I276" s="4">
        <v>889</v>
      </c>
      <c r="J276" s="121">
        <v>40</v>
      </c>
      <c r="K276" s="121">
        <v>2500000</v>
      </c>
      <c r="L276" s="4">
        <v>40</v>
      </c>
      <c r="M276" s="4">
        <v>889</v>
      </c>
    </row>
    <row r="277" spans="1:13" ht="18.75">
      <c r="A277" s="47">
        <v>15</v>
      </c>
      <c r="B277" s="47" t="s">
        <v>220</v>
      </c>
      <c r="C277" s="47" t="s">
        <v>373</v>
      </c>
      <c r="D277" s="18">
        <v>980640002802</v>
      </c>
      <c r="E277" s="47" t="s">
        <v>74</v>
      </c>
      <c r="F277" s="47" t="s">
        <v>12</v>
      </c>
      <c r="G277" s="19" t="s">
        <v>39</v>
      </c>
      <c r="H277" s="20">
        <v>40</v>
      </c>
      <c r="I277" s="4">
        <v>5000</v>
      </c>
      <c r="J277" s="121">
        <v>200</v>
      </c>
      <c r="K277" s="121">
        <v>12500000</v>
      </c>
      <c r="L277" s="4">
        <v>200</v>
      </c>
      <c r="M277" s="4">
        <v>5000</v>
      </c>
    </row>
    <row r="278" spans="1:13" ht="56.25">
      <c r="A278" s="47">
        <v>16</v>
      </c>
      <c r="B278" s="47" t="s">
        <v>220</v>
      </c>
      <c r="C278" s="47" t="s">
        <v>374</v>
      </c>
      <c r="D278" s="18">
        <v>40540002625</v>
      </c>
      <c r="E278" s="19" t="s">
        <v>223</v>
      </c>
      <c r="F278" s="47" t="s">
        <v>12</v>
      </c>
      <c r="G278" s="19" t="s">
        <v>39</v>
      </c>
      <c r="H278" s="20">
        <v>40</v>
      </c>
      <c r="I278" s="4">
        <v>1600</v>
      </c>
      <c r="J278" s="121">
        <v>64</v>
      </c>
      <c r="K278" s="121">
        <v>4000000</v>
      </c>
      <c r="L278" s="4">
        <v>64</v>
      </c>
      <c r="M278" s="4">
        <v>1600</v>
      </c>
    </row>
    <row r="279" spans="1:13" ht="18.75">
      <c r="A279" s="47">
        <v>17</v>
      </c>
      <c r="B279" s="47" t="s">
        <v>220</v>
      </c>
      <c r="C279" s="47" t="s">
        <v>375</v>
      </c>
      <c r="D279" s="18">
        <v>110840017520</v>
      </c>
      <c r="E279" s="47" t="s">
        <v>11</v>
      </c>
      <c r="F279" s="47" t="s">
        <v>12</v>
      </c>
      <c r="G279" s="19" t="s">
        <v>39</v>
      </c>
      <c r="H279" s="20">
        <v>45</v>
      </c>
      <c r="I279" s="4">
        <v>1293</v>
      </c>
      <c r="J279" s="121">
        <v>58.2</v>
      </c>
      <c r="K279" s="121">
        <v>3637500</v>
      </c>
      <c r="L279" s="4">
        <v>58.2</v>
      </c>
      <c r="M279" s="4">
        <v>1293</v>
      </c>
    </row>
    <row r="280" spans="1:13" ht="18.75">
      <c r="A280" s="47">
        <v>18</v>
      </c>
      <c r="B280" s="47" t="s">
        <v>220</v>
      </c>
      <c r="C280" s="47" t="s">
        <v>375</v>
      </c>
      <c r="D280" s="18">
        <v>110840017520</v>
      </c>
      <c r="E280" s="47" t="s">
        <v>69</v>
      </c>
      <c r="F280" s="47" t="s">
        <v>12</v>
      </c>
      <c r="G280" s="19" t="s">
        <v>39</v>
      </c>
      <c r="H280" s="20">
        <v>39</v>
      </c>
      <c r="I280" s="4">
        <v>50</v>
      </c>
      <c r="J280" s="121">
        <v>1.95</v>
      </c>
      <c r="K280" s="121">
        <v>121875</v>
      </c>
      <c r="L280" s="4">
        <v>1.95</v>
      </c>
      <c r="M280" s="4">
        <v>50</v>
      </c>
    </row>
    <row r="281" spans="1:13" ht="18.75">
      <c r="A281" s="47">
        <v>19</v>
      </c>
      <c r="B281" s="47" t="s">
        <v>220</v>
      </c>
      <c r="C281" s="47" t="s">
        <v>375</v>
      </c>
      <c r="D281" s="18">
        <v>110840017520</v>
      </c>
      <c r="E281" s="47" t="s">
        <v>163</v>
      </c>
      <c r="F281" s="47" t="s">
        <v>12</v>
      </c>
      <c r="G281" s="19" t="s">
        <v>39</v>
      </c>
      <c r="H281" s="20">
        <v>36</v>
      </c>
      <c r="I281" s="4">
        <v>50</v>
      </c>
      <c r="J281" s="121">
        <v>1.8</v>
      </c>
      <c r="K281" s="121">
        <v>112500</v>
      </c>
      <c r="L281" s="4">
        <v>1.8</v>
      </c>
      <c r="M281" s="4">
        <v>50</v>
      </c>
    </row>
    <row r="282" spans="1:13" ht="18.75">
      <c r="A282" s="47">
        <v>20</v>
      </c>
      <c r="B282" s="47" t="s">
        <v>220</v>
      </c>
      <c r="C282" s="47" t="s">
        <v>375</v>
      </c>
      <c r="D282" s="18">
        <v>110840017520</v>
      </c>
      <c r="E282" s="47" t="s">
        <v>85</v>
      </c>
      <c r="F282" s="47" t="s">
        <v>12</v>
      </c>
      <c r="G282" s="19" t="s">
        <v>39</v>
      </c>
      <c r="H282" s="20">
        <v>41</v>
      </c>
      <c r="I282" s="4">
        <v>50</v>
      </c>
      <c r="J282" s="121">
        <v>2.0499999999999998</v>
      </c>
      <c r="K282" s="121">
        <v>128125</v>
      </c>
      <c r="L282" s="4">
        <v>2.0499999999999998</v>
      </c>
      <c r="M282" s="4">
        <v>50</v>
      </c>
    </row>
    <row r="283" spans="1:13" ht="18.75">
      <c r="A283" s="47">
        <v>21</v>
      </c>
      <c r="B283" s="47" t="s">
        <v>220</v>
      </c>
      <c r="C283" s="47" t="s">
        <v>376</v>
      </c>
      <c r="D283" s="18">
        <v>161040011316</v>
      </c>
      <c r="E283" s="47" t="s">
        <v>85</v>
      </c>
      <c r="F283" s="47" t="s">
        <v>161</v>
      </c>
      <c r="G283" s="19" t="s">
        <v>45</v>
      </c>
      <c r="H283" s="20">
        <v>29</v>
      </c>
      <c r="I283" s="4">
        <v>600</v>
      </c>
      <c r="J283" s="121">
        <v>17.399999999999999</v>
      </c>
      <c r="K283" s="121">
        <v>591600</v>
      </c>
      <c r="L283" s="4">
        <v>17.399999999999999</v>
      </c>
      <c r="M283" s="4">
        <v>600</v>
      </c>
    </row>
    <row r="284" spans="1:13" ht="18.75">
      <c r="A284" s="47">
        <v>22</v>
      </c>
      <c r="B284" s="47" t="s">
        <v>220</v>
      </c>
      <c r="C284" s="47" t="s">
        <v>376</v>
      </c>
      <c r="D284" s="18">
        <v>161040011316</v>
      </c>
      <c r="E284" s="47" t="s">
        <v>377</v>
      </c>
      <c r="F284" s="47" t="s">
        <v>161</v>
      </c>
      <c r="G284" s="19" t="s">
        <v>45</v>
      </c>
      <c r="H284" s="20">
        <v>44</v>
      </c>
      <c r="I284" s="4">
        <v>20</v>
      </c>
      <c r="J284" s="121">
        <v>0.88</v>
      </c>
      <c r="K284" s="121">
        <v>29920</v>
      </c>
      <c r="L284" s="4">
        <v>0.88</v>
      </c>
      <c r="M284" s="4">
        <v>20</v>
      </c>
    </row>
    <row r="285" spans="1:13" ht="18.75">
      <c r="A285" s="47">
        <v>23</v>
      </c>
      <c r="B285" s="47" t="s">
        <v>220</v>
      </c>
      <c r="C285" s="47" t="s">
        <v>378</v>
      </c>
      <c r="D285" s="18">
        <v>201400000264</v>
      </c>
      <c r="E285" s="47" t="s">
        <v>233</v>
      </c>
      <c r="F285" s="47" t="s">
        <v>161</v>
      </c>
      <c r="G285" s="19" t="s">
        <v>45</v>
      </c>
      <c r="H285" s="20">
        <v>58</v>
      </c>
      <c r="I285" s="4">
        <v>1455</v>
      </c>
      <c r="J285" s="121">
        <v>84.39</v>
      </c>
      <c r="K285" s="121">
        <v>2869260</v>
      </c>
      <c r="L285" s="4">
        <v>84.39</v>
      </c>
      <c r="M285" s="4">
        <v>1455</v>
      </c>
    </row>
    <row r="286" spans="1:13" ht="18.75">
      <c r="A286" s="47">
        <v>24</v>
      </c>
      <c r="B286" s="47" t="s">
        <v>220</v>
      </c>
      <c r="C286" s="47" t="s">
        <v>378</v>
      </c>
      <c r="D286" s="18">
        <v>201400000264</v>
      </c>
      <c r="E286" s="47" t="s">
        <v>85</v>
      </c>
      <c r="F286" s="47" t="s">
        <v>161</v>
      </c>
      <c r="G286" s="19" t="s">
        <v>45</v>
      </c>
      <c r="H286" s="20">
        <v>29</v>
      </c>
      <c r="I286" s="4">
        <v>1694</v>
      </c>
      <c r="J286" s="129">
        <v>49.125999999999998</v>
      </c>
      <c r="K286" s="121">
        <v>1670284</v>
      </c>
      <c r="L286" s="36">
        <v>49.125999999999998</v>
      </c>
      <c r="M286" s="4">
        <v>1694</v>
      </c>
    </row>
    <row r="287" spans="1:13" ht="18.75">
      <c r="A287" s="47">
        <v>25</v>
      </c>
      <c r="B287" s="47" t="s">
        <v>220</v>
      </c>
      <c r="C287" s="47" t="s">
        <v>378</v>
      </c>
      <c r="D287" s="18">
        <v>201400000264</v>
      </c>
      <c r="E287" s="47" t="s">
        <v>233</v>
      </c>
      <c r="F287" s="47" t="s">
        <v>12</v>
      </c>
      <c r="G287" s="19" t="s">
        <v>39</v>
      </c>
      <c r="H287" s="20">
        <v>45</v>
      </c>
      <c r="I287" s="4">
        <v>1455</v>
      </c>
      <c r="J287" s="129">
        <v>65.474999999999994</v>
      </c>
      <c r="K287" s="121">
        <v>4092187.5</v>
      </c>
      <c r="L287" s="36">
        <v>65.474999999999994</v>
      </c>
      <c r="M287" s="4">
        <v>1455</v>
      </c>
    </row>
    <row r="288" spans="1:13" ht="18.75">
      <c r="A288" s="47">
        <v>26</v>
      </c>
      <c r="B288" s="47" t="s">
        <v>220</v>
      </c>
      <c r="C288" s="47" t="s">
        <v>378</v>
      </c>
      <c r="D288" s="18">
        <v>201400000264</v>
      </c>
      <c r="E288" s="47" t="s">
        <v>85</v>
      </c>
      <c r="F288" s="47" t="s">
        <v>12</v>
      </c>
      <c r="G288" s="19" t="s">
        <v>39</v>
      </c>
      <c r="H288" s="20">
        <v>41</v>
      </c>
      <c r="I288" s="4">
        <v>1598</v>
      </c>
      <c r="J288" s="129">
        <v>65.525000000000006</v>
      </c>
      <c r="K288" s="121">
        <v>4095312.5</v>
      </c>
      <c r="L288" s="36">
        <v>65.525000000000006</v>
      </c>
      <c r="M288" s="4">
        <v>1598</v>
      </c>
    </row>
    <row r="289" spans="1:13" ht="18.75">
      <c r="A289" s="47">
        <v>27</v>
      </c>
      <c r="B289" s="47" t="s">
        <v>220</v>
      </c>
      <c r="C289" s="47" t="s">
        <v>379</v>
      </c>
      <c r="D289" s="18">
        <v>140440001406</v>
      </c>
      <c r="E289" s="47" t="s">
        <v>79</v>
      </c>
      <c r="F289" s="47" t="s">
        <v>161</v>
      </c>
      <c r="G289" s="19" t="s">
        <v>45</v>
      </c>
      <c r="H289" s="20">
        <v>58</v>
      </c>
      <c r="I289" s="4">
        <v>182</v>
      </c>
      <c r="J289" s="129">
        <v>10.555999999999999</v>
      </c>
      <c r="K289" s="121">
        <v>358904</v>
      </c>
      <c r="L289" s="36">
        <v>10.555999999999999</v>
      </c>
      <c r="M289" s="4">
        <v>182</v>
      </c>
    </row>
    <row r="290" spans="1:13" ht="18.75">
      <c r="A290" s="47">
        <v>28</v>
      </c>
      <c r="B290" s="47" t="s">
        <v>220</v>
      </c>
      <c r="C290" s="47" t="s">
        <v>379</v>
      </c>
      <c r="D290" s="18">
        <v>140440001406</v>
      </c>
      <c r="E290" s="47" t="s">
        <v>69</v>
      </c>
      <c r="F290" s="47" t="s">
        <v>161</v>
      </c>
      <c r="G290" s="19" t="s">
        <v>45</v>
      </c>
      <c r="H290" s="20">
        <v>44</v>
      </c>
      <c r="I290" s="4">
        <v>217</v>
      </c>
      <c r="J290" s="129">
        <v>9.548</v>
      </c>
      <c r="K290" s="121">
        <v>324632</v>
      </c>
      <c r="L290" s="36">
        <v>9.548</v>
      </c>
      <c r="M290" s="4">
        <v>217</v>
      </c>
    </row>
    <row r="291" spans="1:13" ht="56.25">
      <c r="A291" s="47">
        <v>29</v>
      </c>
      <c r="B291" s="47" t="s">
        <v>220</v>
      </c>
      <c r="C291" s="47" t="s">
        <v>379</v>
      </c>
      <c r="D291" s="18">
        <v>140440001406</v>
      </c>
      <c r="E291" s="19" t="s">
        <v>222</v>
      </c>
      <c r="F291" s="47" t="s">
        <v>161</v>
      </c>
      <c r="G291" s="19" t="s">
        <v>45</v>
      </c>
      <c r="H291" s="20">
        <v>58</v>
      </c>
      <c r="I291" s="4">
        <v>70</v>
      </c>
      <c r="J291" s="129">
        <v>4.0599999999999996</v>
      </c>
      <c r="K291" s="121">
        <v>138040</v>
      </c>
      <c r="L291" s="36">
        <v>4.0599999999999996</v>
      </c>
      <c r="M291" s="4">
        <v>70</v>
      </c>
    </row>
    <row r="292" spans="1:13" ht="18.75">
      <c r="A292" s="47">
        <v>30</v>
      </c>
      <c r="B292" s="47" t="s">
        <v>220</v>
      </c>
      <c r="C292" s="47" t="s">
        <v>379</v>
      </c>
      <c r="D292" s="18">
        <v>140440001406</v>
      </c>
      <c r="E292" s="47" t="s">
        <v>163</v>
      </c>
      <c r="F292" s="47" t="s">
        <v>161</v>
      </c>
      <c r="G292" s="19" t="s">
        <v>45</v>
      </c>
      <c r="H292" s="20">
        <v>29</v>
      </c>
      <c r="I292" s="4">
        <v>66</v>
      </c>
      <c r="J292" s="129">
        <v>1.9139999999999999</v>
      </c>
      <c r="K292" s="121">
        <v>65076</v>
      </c>
      <c r="L292" s="36">
        <v>1.9139999999999999</v>
      </c>
      <c r="M292" s="4">
        <v>66</v>
      </c>
    </row>
    <row r="293" spans="1:13" ht="56.25">
      <c r="A293" s="47">
        <v>31</v>
      </c>
      <c r="B293" s="47" t="s">
        <v>220</v>
      </c>
      <c r="C293" s="47" t="s">
        <v>379</v>
      </c>
      <c r="D293" s="18">
        <v>140440001406</v>
      </c>
      <c r="E293" s="19" t="s">
        <v>380</v>
      </c>
      <c r="F293" s="47" t="s">
        <v>161</v>
      </c>
      <c r="G293" s="19" t="s">
        <v>45</v>
      </c>
      <c r="H293" s="20">
        <v>102</v>
      </c>
      <c r="I293" s="4">
        <v>92</v>
      </c>
      <c r="J293" s="129">
        <v>9.3840000000000003</v>
      </c>
      <c r="K293" s="121">
        <v>319056</v>
      </c>
      <c r="L293" s="36">
        <v>9.3840000000000003</v>
      </c>
      <c r="M293" s="4">
        <v>92</v>
      </c>
    </row>
    <row r="294" spans="1:13" ht="37.5">
      <c r="A294" s="47">
        <v>32</v>
      </c>
      <c r="B294" s="47" t="s">
        <v>220</v>
      </c>
      <c r="C294" s="47" t="s">
        <v>379</v>
      </c>
      <c r="D294" s="18">
        <v>140440001406</v>
      </c>
      <c r="E294" s="19" t="s">
        <v>381</v>
      </c>
      <c r="F294" s="47" t="s">
        <v>161</v>
      </c>
      <c r="G294" s="19" t="s">
        <v>45</v>
      </c>
      <c r="H294" s="20">
        <v>52</v>
      </c>
      <c r="I294" s="4">
        <v>87.26</v>
      </c>
      <c r="J294" s="129">
        <v>4.5380000000000003</v>
      </c>
      <c r="K294" s="121">
        <v>154292</v>
      </c>
      <c r="L294" s="36">
        <v>4.5380000000000003</v>
      </c>
      <c r="M294" s="4">
        <v>87.26</v>
      </c>
    </row>
    <row r="295" spans="1:13" ht="18.75">
      <c r="A295" s="47">
        <v>33</v>
      </c>
      <c r="B295" s="47" t="s">
        <v>220</v>
      </c>
      <c r="C295" s="47" t="s">
        <v>379</v>
      </c>
      <c r="D295" s="18">
        <v>140440001406</v>
      </c>
      <c r="E295" s="47" t="s">
        <v>38</v>
      </c>
      <c r="F295" s="47" t="s">
        <v>382</v>
      </c>
      <c r="G295" s="19" t="s">
        <v>383</v>
      </c>
      <c r="H295" s="20">
        <v>66.8</v>
      </c>
      <c r="I295" s="4">
        <v>158</v>
      </c>
      <c r="J295" s="129">
        <v>10.54</v>
      </c>
      <c r="K295" s="121">
        <v>421600</v>
      </c>
      <c r="L295" s="36">
        <v>10.54</v>
      </c>
      <c r="M295" s="4">
        <v>158</v>
      </c>
    </row>
    <row r="296" spans="1:13" ht="18.75">
      <c r="A296" s="47">
        <v>34</v>
      </c>
      <c r="B296" s="47" t="s">
        <v>220</v>
      </c>
      <c r="C296" s="47" t="s">
        <v>379</v>
      </c>
      <c r="D296" s="18">
        <v>140440001406</v>
      </c>
      <c r="E296" s="47" t="s">
        <v>79</v>
      </c>
      <c r="F296" s="47" t="s">
        <v>382</v>
      </c>
      <c r="G296" s="19" t="s">
        <v>383</v>
      </c>
      <c r="H296" s="20">
        <v>50</v>
      </c>
      <c r="I296" s="4">
        <v>182</v>
      </c>
      <c r="J296" s="121">
        <v>9.1</v>
      </c>
      <c r="K296" s="121">
        <v>364000</v>
      </c>
      <c r="L296" s="4">
        <v>9.1</v>
      </c>
      <c r="M296" s="4">
        <v>182</v>
      </c>
    </row>
    <row r="297" spans="1:13" ht="18.75">
      <c r="A297" s="47">
        <v>35</v>
      </c>
      <c r="B297" s="47" t="s">
        <v>220</v>
      </c>
      <c r="C297" s="47" t="s">
        <v>379</v>
      </c>
      <c r="D297" s="18">
        <v>140440001406</v>
      </c>
      <c r="E297" s="47" t="s">
        <v>69</v>
      </c>
      <c r="F297" s="47" t="s">
        <v>382</v>
      </c>
      <c r="G297" s="19" t="s">
        <v>383</v>
      </c>
      <c r="H297" s="20">
        <v>25</v>
      </c>
      <c r="I297" s="4">
        <v>217</v>
      </c>
      <c r="J297" s="129">
        <v>5.4249999999999998</v>
      </c>
      <c r="K297" s="121">
        <v>217000</v>
      </c>
      <c r="L297" s="36">
        <v>5.4249999999999998</v>
      </c>
      <c r="M297" s="4">
        <v>217</v>
      </c>
    </row>
    <row r="298" spans="1:13" ht="56.25">
      <c r="A298" s="47">
        <v>36</v>
      </c>
      <c r="B298" s="47" t="s">
        <v>220</v>
      </c>
      <c r="C298" s="47" t="s">
        <v>379</v>
      </c>
      <c r="D298" s="18">
        <v>140440001406</v>
      </c>
      <c r="E298" s="19" t="s">
        <v>222</v>
      </c>
      <c r="F298" s="47" t="s">
        <v>382</v>
      </c>
      <c r="G298" s="19" t="s">
        <v>383</v>
      </c>
      <c r="H298" s="20">
        <v>25</v>
      </c>
      <c r="I298" s="4">
        <v>70</v>
      </c>
      <c r="J298" s="121">
        <v>1.75</v>
      </c>
      <c r="K298" s="121">
        <v>70000</v>
      </c>
      <c r="L298" s="4">
        <v>1.75</v>
      </c>
      <c r="M298" s="4">
        <v>70</v>
      </c>
    </row>
    <row r="299" spans="1:13" ht="56.25">
      <c r="A299" s="47">
        <v>37</v>
      </c>
      <c r="B299" s="47" t="s">
        <v>220</v>
      </c>
      <c r="C299" s="47" t="s">
        <v>379</v>
      </c>
      <c r="D299" s="18">
        <v>140440001406</v>
      </c>
      <c r="E299" s="19" t="s">
        <v>380</v>
      </c>
      <c r="F299" s="47" t="s">
        <v>382</v>
      </c>
      <c r="G299" s="19" t="s">
        <v>383</v>
      </c>
      <c r="H299" s="20">
        <v>25</v>
      </c>
      <c r="I299" s="4">
        <v>40</v>
      </c>
      <c r="J299" s="121">
        <v>1</v>
      </c>
      <c r="K299" s="121">
        <v>40000</v>
      </c>
      <c r="L299" s="4">
        <v>1</v>
      </c>
      <c r="M299" s="4">
        <v>40</v>
      </c>
    </row>
    <row r="300" spans="1:13" ht="37.5">
      <c r="A300" s="47">
        <v>38</v>
      </c>
      <c r="B300" s="47" t="s">
        <v>220</v>
      </c>
      <c r="C300" s="47" t="s">
        <v>379</v>
      </c>
      <c r="D300" s="18">
        <v>140440001406</v>
      </c>
      <c r="E300" s="19" t="s">
        <v>381</v>
      </c>
      <c r="F300" s="47" t="s">
        <v>382</v>
      </c>
      <c r="G300" s="19" t="s">
        <v>383</v>
      </c>
      <c r="H300" s="20">
        <v>20</v>
      </c>
      <c r="I300" s="4">
        <v>123</v>
      </c>
      <c r="J300" s="121">
        <v>2.46</v>
      </c>
      <c r="K300" s="121">
        <v>98400</v>
      </c>
      <c r="L300" s="4">
        <v>2.46</v>
      </c>
      <c r="M300" s="4">
        <v>123</v>
      </c>
    </row>
    <row r="301" spans="1:13" ht="18.75">
      <c r="A301" s="47">
        <v>39</v>
      </c>
      <c r="B301" s="47" t="s">
        <v>220</v>
      </c>
      <c r="C301" s="47" t="s">
        <v>379</v>
      </c>
      <c r="D301" s="18">
        <v>140440001406</v>
      </c>
      <c r="E301" s="47" t="s">
        <v>79</v>
      </c>
      <c r="F301" s="47" t="s">
        <v>384</v>
      </c>
      <c r="G301" s="19" t="s">
        <v>383</v>
      </c>
      <c r="H301" s="20">
        <v>60</v>
      </c>
      <c r="I301" s="4">
        <v>182</v>
      </c>
      <c r="J301" s="121">
        <v>10.92</v>
      </c>
      <c r="K301" s="121">
        <v>1528800</v>
      </c>
      <c r="L301" s="4">
        <v>10.92</v>
      </c>
      <c r="M301" s="4">
        <v>182</v>
      </c>
    </row>
    <row r="302" spans="1:13" ht="18.75">
      <c r="A302" s="47">
        <v>40</v>
      </c>
      <c r="B302" s="47" t="s">
        <v>220</v>
      </c>
      <c r="C302" s="47" t="s">
        <v>379</v>
      </c>
      <c r="D302" s="18">
        <v>140440001406</v>
      </c>
      <c r="E302" s="47" t="s">
        <v>69</v>
      </c>
      <c r="F302" s="47" t="s">
        <v>384</v>
      </c>
      <c r="G302" s="19" t="s">
        <v>383</v>
      </c>
      <c r="H302" s="20">
        <v>30</v>
      </c>
      <c r="I302" s="4">
        <v>166</v>
      </c>
      <c r="J302" s="121">
        <v>4.9800000000000004</v>
      </c>
      <c r="K302" s="121">
        <v>697200</v>
      </c>
      <c r="L302" s="4">
        <v>4.9800000000000004</v>
      </c>
      <c r="M302" s="4">
        <v>166</v>
      </c>
    </row>
    <row r="303" spans="1:13" ht="56.25">
      <c r="A303" s="47">
        <v>41</v>
      </c>
      <c r="B303" s="47" t="s">
        <v>220</v>
      </c>
      <c r="C303" s="47" t="s">
        <v>379</v>
      </c>
      <c r="D303" s="18">
        <v>140440001406</v>
      </c>
      <c r="E303" s="19" t="s">
        <v>222</v>
      </c>
      <c r="F303" s="47" t="s">
        <v>384</v>
      </c>
      <c r="G303" s="19" t="s">
        <v>383</v>
      </c>
      <c r="H303" s="20">
        <v>30</v>
      </c>
      <c r="I303" s="4">
        <v>70</v>
      </c>
      <c r="J303" s="121">
        <v>2.1</v>
      </c>
      <c r="K303" s="121">
        <v>294000</v>
      </c>
      <c r="L303" s="4">
        <v>2.1</v>
      </c>
      <c r="M303" s="4">
        <v>70</v>
      </c>
    </row>
    <row r="304" spans="1:13" ht="18.75">
      <c r="A304" s="47">
        <v>42</v>
      </c>
      <c r="B304" s="47" t="s">
        <v>220</v>
      </c>
      <c r="C304" s="47" t="s">
        <v>379</v>
      </c>
      <c r="D304" s="18">
        <v>140440001406</v>
      </c>
      <c r="E304" s="47" t="s">
        <v>79</v>
      </c>
      <c r="F304" s="47" t="s">
        <v>385</v>
      </c>
      <c r="G304" s="19" t="s">
        <v>386</v>
      </c>
      <c r="H304" s="20">
        <v>600</v>
      </c>
      <c r="I304" s="4">
        <v>84</v>
      </c>
      <c r="J304" s="121">
        <v>50</v>
      </c>
      <c r="K304" s="121">
        <v>935000</v>
      </c>
      <c r="L304" s="4">
        <v>50</v>
      </c>
      <c r="M304" s="4">
        <v>84</v>
      </c>
    </row>
    <row r="305" spans="1:13" ht="18.75">
      <c r="A305" s="47">
        <v>43</v>
      </c>
      <c r="B305" s="47" t="s">
        <v>220</v>
      </c>
      <c r="C305" s="47" t="s">
        <v>387</v>
      </c>
      <c r="D305" s="18">
        <v>20540006931</v>
      </c>
      <c r="E305" s="47" t="s">
        <v>69</v>
      </c>
      <c r="F305" s="47" t="s">
        <v>161</v>
      </c>
      <c r="G305" s="19" t="s">
        <v>45</v>
      </c>
      <c r="H305" s="20">
        <v>44</v>
      </c>
      <c r="I305" s="4">
        <v>833</v>
      </c>
      <c r="J305" s="121">
        <v>36.65</v>
      </c>
      <c r="K305" s="121">
        <v>1246100</v>
      </c>
      <c r="L305" s="4">
        <v>36.65</v>
      </c>
      <c r="M305" s="4">
        <v>833</v>
      </c>
    </row>
    <row r="306" spans="1:13" ht="37.5">
      <c r="A306" s="47">
        <v>44</v>
      </c>
      <c r="B306" s="47" t="s">
        <v>220</v>
      </c>
      <c r="C306" s="47" t="s">
        <v>387</v>
      </c>
      <c r="D306" s="18">
        <v>20540006931</v>
      </c>
      <c r="E306" s="19" t="s">
        <v>224</v>
      </c>
      <c r="F306" s="47" t="s">
        <v>161</v>
      </c>
      <c r="G306" s="19" t="s">
        <v>45</v>
      </c>
      <c r="H306" s="20">
        <v>44</v>
      </c>
      <c r="I306" s="4">
        <v>1030</v>
      </c>
      <c r="J306" s="121">
        <v>45.35</v>
      </c>
      <c r="K306" s="121">
        <v>1541900</v>
      </c>
      <c r="L306" s="4">
        <v>45.35</v>
      </c>
      <c r="M306" s="4">
        <v>1030</v>
      </c>
    </row>
    <row r="307" spans="1:13" ht="18.75">
      <c r="A307" s="47">
        <v>45</v>
      </c>
      <c r="B307" s="47" t="s">
        <v>220</v>
      </c>
      <c r="C307" s="47" t="s">
        <v>388</v>
      </c>
      <c r="D307" s="18">
        <v>31140005130</v>
      </c>
      <c r="E307" s="47" t="s">
        <v>79</v>
      </c>
      <c r="F307" s="47" t="s">
        <v>161</v>
      </c>
      <c r="G307" s="19" t="s">
        <v>45</v>
      </c>
      <c r="H307" s="20">
        <v>58</v>
      </c>
      <c r="I307" s="4">
        <v>301</v>
      </c>
      <c r="J307" s="121">
        <v>17.45</v>
      </c>
      <c r="K307" s="121">
        <v>593300</v>
      </c>
      <c r="L307" s="4">
        <v>17.45</v>
      </c>
      <c r="M307" s="4">
        <v>301</v>
      </c>
    </row>
    <row r="308" spans="1:13" ht="18.75">
      <c r="A308" s="47">
        <v>46</v>
      </c>
      <c r="B308" s="47" t="s">
        <v>220</v>
      </c>
      <c r="C308" s="47" t="s">
        <v>388</v>
      </c>
      <c r="D308" s="18">
        <v>31140005130</v>
      </c>
      <c r="E308" s="47" t="s">
        <v>389</v>
      </c>
      <c r="F308" s="47" t="s">
        <v>161</v>
      </c>
      <c r="G308" s="19" t="s">
        <v>45</v>
      </c>
      <c r="H308" s="20">
        <v>175</v>
      </c>
      <c r="I308" s="4">
        <v>50</v>
      </c>
      <c r="J308" s="121">
        <v>8.75</v>
      </c>
      <c r="K308" s="121">
        <v>297500</v>
      </c>
      <c r="L308" s="4">
        <v>8.75</v>
      </c>
      <c r="M308" s="4">
        <v>50</v>
      </c>
    </row>
    <row r="309" spans="1:13" ht="18.75">
      <c r="A309" s="47">
        <v>47</v>
      </c>
      <c r="B309" s="47" t="s">
        <v>220</v>
      </c>
      <c r="C309" s="47" t="s">
        <v>388</v>
      </c>
      <c r="D309" s="18">
        <v>31140005130</v>
      </c>
      <c r="E309" s="47" t="s">
        <v>72</v>
      </c>
      <c r="F309" s="47" t="s">
        <v>161</v>
      </c>
      <c r="G309" s="19" t="s">
        <v>45</v>
      </c>
      <c r="H309" s="20">
        <v>58</v>
      </c>
      <c r="I309" s="4">
        <v>115</v>
      </c>
      <c r="J309" s="121">
        <v>6.67</v>
      </c>
      <c r="K309" s="121">
        <v>226780</v>
      </c>
      <c r="L309" s="4">
        <v>6.67</v>
      </c>
      <c r="M309" s="4">
        <v>115</v>
      </c>
    </row>
    <row r="310" spans="1:13" ht="18.75">
      <c r="A310" s="189" t="s">
        <v>59</v>
      </c>
      <c r="B310" s="199"/>
      <c r="C310" s="199"/>
      <c r="D310" s="199"/>
      <c r="E310" s="199"/>
      <c r="F310" s="199"/>
      <c r="G310" s="199"/>
      <c r="H310" s="199"/>
      <c r="I310" s="199"/>
      <c r="J310" s="199"/>
      <c r="K310" s="199"/>
      <c r="L310" s="199"/>
      <c r="M310" s="200"/>
    </row>
    <row r="311" spans="1:13" ht="18.75">
      <c r="A311" s="175" t="s">
        <v>21</v>
      </c>
      <c r="B311" s="176"/>
      <c r="C311" s="176"/>
      <c r="D311" s="176"/>
      <c r="E311" s="176"/>
      <c r="F311" s="176"/>
      <c r="G311" s="176"/>
      <c r="H311" s="176"/>
      <c r="I311" s="176"/>
      <c r="J311" s="176"/>
      <c r="K311" s="176"/>
      <c r="L311" s="176"/>
      <c r="M311" s="177"/>
    </row>
    <row r="312" spans="1:13" ht="56.25">
      <c r="A312" s="23">
        <v>48</v>
      </c>
      <c r="B312" s="47" t="s">
        <v>220</v>
      </c>
      <c r="C312" s="47" t="s">
        <v>370</v>
      </c>
      <c r="D312" s="18">
        <v>20240007562</v>
      </c>
      <c r="E312" s="19" t="s">
        <v>222</v>
      </c>
      <c r="F312" s="47" t="s">
        <v>390</v>
      </c>
      <c r="G312" s="19" t="s">
        <v>221</v>
      </c>
      <c r="H312" s="20">
        <v>58</v>
      </c>
      <c r="I312" s="20">
        <v>1250</v>
      </c>
      <c r="J312" s="137">
        <v>72.5</v>
      </c>
      <c r="K312" s="121">
        <v>2936250</v>
      </c>
      <c r="L312" s="20">
        <v>72.5</v>
      </c>
      <c r="M312" s="20">
        <v>1250</v>
      </c>
    </row>
    <row r="313" spans="1:13" ht="56.25">
      <c r="A313" s="47">
        <v>49</v>
      </c>
      <c r="B313" s="47" t="s">
        <v>220</v>
      </c>
      <c r="C313" s="47" t="s">
        <v>370</v>
      </c>
      <c r="D313" s="18">
        <v>20240007562</v>
      </c>
      <c r="E313" s="19" t="s">
        <v>391</v>
      </c>
      <c r="F313" s="47" t="s">
        <v>390</v>
      </c>
      <c r="G313" s="19" t="s">
        <v>221</v>
      </c>
      <c r="H313" s="20">
        <v>58</v>
      </c>
      <c r="I313" s="4">
        <v>940</v>
      </c>
      <c r="J313" s="121">
        <v>54.5</v>
      </c>
      <c r="K313" s="121">
        <v>2207250</v>
      </c>
      <c r="L313" s="4">
        <v>54.5</v>
      </c>
      <c r="M313" s="4">
        <v>940</v>
      </c>
    </row>
    <row r="314" spans="1:13" ht="18.75">
      <c r="A314" s="47">
        <v>50</v>
      </c>
      <c r="B314" s="47" t="s">
        <v>220</v>
      </c>
      <c r="C314" s="47" t="s">
        <v>392</v>
      </c>
      <c r="D314" s="18">
        <v>911240000138</v>
      </c>
      <c r="E314" s="19" t="s">
        <v>11</v>
      </c>
      <c r="F314" s="47" t="s">
        <v>227</v>
      </c>
      <c r="G314" s="19" t="s">
        <v>393</v>
      </c>
      <c r="H314" s="108">
        <v>0.18</v>
      </c>
      <c r="I314" s="109">
        <v>111.1</v>
      </c>
      <c r="J314" s="137">
        <v>20</v>
      </c>
      <c r="K314" s="121">
        <v>35000</v>
      </c>
      <c r="L314" s="20">
        <v>20</v>
      </c>
      <c r="M314" s="109">
        <v>111.1</v>
      </c>
    </row>
    <row r="315" spans="1:13" ht="18.75">
      <c r="A315" s="47">
        <v>51</v>
      </c>
      <c r="B315" s="47" t="s">
        <v>220</v>
      </c>
      <c r="C315" s="47" t="s">
        <v>392</v>
      </c>
      <c r="D315" s="18">
        <v>911240000138</v>
      </c>
      <c r="E315" s="19" t="s">
        <v>11</v>
      </c>
      <c r="F315" s="47" t="s">
        <v>394</v>
      </c>
      <c r="G315" s="19" t="s">
        <v>393</v>
      </c>
      <c r="H315" s="109">
        <v>0.1</v>
      </c>
      <c r="I315" s="20">
        <v>50</v>
      </c>
      <c r="J315" s="137">
        <v>5</v>
      </c>
      <c r="K315" s="121">
        <v>8065</v>
      </c>
      <c r="L315" s="20">
        <v>5</v>
      </c>
      <c r="M315" s="20">
        <v>50</v>
      </c>
    </row>
    <row r="316" spans="1:13" ht="18.75">
      <c r="A316" s="47">
        <v>52</v>
      </c>
      <c r="B316" s="47" t="s">
        <v>220</v>
      </c>
      <c r="C316" s="47" t="s">
        <v>392</v>
      </c>
      <c r="D316" s="18">
        <v>911240000138</v>
      </c>
      <c r="E316" s="19" t="s">
        <v>69</v>
      </c>
      <c r="F316" s="47" t="s">
        <v>226</v>
      </c>
      <c r="G316" s="19" t="s">
        <v>393</v>
      </c>
      <c r="H316" s="109">
        <v>0.60199999999999998</v>
      </c>
      <c r="I316" s="20">
        <v>133</v>
      </c>
      <c r="J316" s="137">
        <v>80</v>
      </c>
      <c r="K316" s="121">
        <v>125200</v>
      </c>
      <c r="L316" s="20">
        <v>80</v>
      </c>
      <c r="M316" s="20">
        <v>133</v>
      </c>
    </row>
    <row r="317" spans="1:13" ht="18.75">
      <c r="A317" s="23">
        <v>53</v>
      </c>
      <c r="B317" s="47" t="s">
        <v>220</v>
      </c>
      <c r="C317" s="47" t="s">
        <v>388</v>
      </c>
      <c r="D317" s="18">
        <v>31140005130</v>
      </c>
      <c r="E317" s="19" t="s">
        <v>79</v>
      </c>
      <c r="F317" s="47" t="s">
        <v>260</v>
      </c>
      <c r="G317" s="19" t="s">
        <v>393</v>
      </c>
      <c r="H317" s="109">
        <v>1.0640000000000001</v>
      </c>
      <c r="I317" s="20">
        <v>301</v>
      </c>
      <c r="J317" s="137">
        <v>320</v>
      </c>
      <c r="K317" s="121">
        <v>528000</v>
      </c>
      <c r="L317" s="20">
        <v>320</v>
      </c>
      <c r="M317" s="20">
        <v>301</v>
      </c>
    </row>
    <row r="318" spans="1:13" ht="18.75">
      <c r="A318" s="23">
        <v>54</v>
      </c>
      <c r="B318" s="47" t="s">
        <v>220</v>
      </c>
      <c r="C318" s="47" t="s">
        <v>388</v>
      </c>
      <c r="D318" s="18">
        <v>31140005130</v>
      </c>
      <c r="E318" s="19" t="s">
        <v>79</v>
      </c>
      <c r="F318" s="126" t="s">
        <v>426</v>
      </c>
      <c r="G318" s="19" t="s">
        <v>393</v>
      </c>
      <c r="H318" s="109">
        <v>0.2</v>
      </c>
      <c r="I318" s="20">
        <v>301</v>
      </c>
      <c r="J318" s="137">
        <v>60</v>
      </c>
      <c r="K318" s="121">
        <v>80910</v>
      </c>
      <c r="L318" s="20">
        <v>60</v>
      </c>
      <c r="M318" s="20">
        <v>301</v>
      </c>
    </row>
    <row r="319" spans="1:13" ht="18.75">
      <c r="A319" s="23">
        <v>55</v>
      </c>
      <c r="B319" s="47" t="s">
        <v>220</v>
      </c>
      <c r="C319" s="47" t="s">
        <v>388</v>
      </c>
      <c r="D319" s="18">
        <v>31140005130</v>
      </c>
      <c r="E319" s="19" t="s">
        <v>72</v>
      </c>
      <c r="F319" s="126" t="s">
        <v>426</v>
      </c>
      <c r="G319" s="19" t="s">
        <v>393</v>
      </c>
      <c r="H319" s="109">
        <v>1.044</v>
      </c>
      <c r="I319" s="20">
        <v>115</v>
      </c>
      <c r="J319" s="137">
        <v>120</v>
      </c>
      <c r="K319" s="121">
        <v>171840</v>
      </c>
      <c r="L319" s="20">
        <v>120</v>
      </c>
      <c r="M319" s="20">
        <v>115</v>
      </c>
    </row>
    <row r="320" spans="1:13" ht="18.75">
      <c r="A320" s="23">
        <v>56</v>
      </c>
      <c r="B320" s="47" t="s">
        <v>220</v>
      </c>
      <c r="C320" s="47" t="s">
        <v>388</v>
      </c>
      <c r="D320" s="18">
        <v>31140005130</v>
      </c>
      <c r="E320" s="19" t="s">
        <v>79</v>
      </c>
      <c r="F320" s="19" t="s">
        <v>231</v>
      </c>
      <c r="G320" s="19" t="s">
        <v>393</v>
      </c>
      <c r="H320" s="109">
        <v>1.0640000000000001</v>
      </c>
      <c r="I320" s="20">
        <v>301</v>
      </c>
      <c r="J320" s="137">
        <v>320</v>
      </c>
      <c r="K320" s="121">
        <v>431360</v>
      </c>
      <c r="L320" s="20">
        <v>320</v>
      </c>
      <c r="M320" s="20">
        <v>301</v>
      </c>
    </row>
    <row r="321" spans="1:14" ht="18.75">
      <c r="A321" s="23">
        <v>57</v>
      </c>
      <c r="B321" s="47" t="s">
        <v>220</v>
      </c>
      <c r="C321" s="47" t="s">
        <v>388</v>
      </c>
      <c r="D321" s="18">
        <v>31140005130</v>
      </c>
      <c r="E321" s="19" t="s">
        <v>79</v>
      </c>
      <c r="F321" s="110" t="s">
        <v>232</v>
      </c>
      <c r="G321" s="19" t="s">
        <v>393</v>
      </c>
      <c r="H321" s="109">
        <v>0.69799999999999995</v>
      </c>
      <c r="I321" s="20">
        <v>301</v>
      </c>
      <c r="J321" s="137">
        <v>210</v>
      </c>
      <c r="K321" s="121">
        <v>347340</v>
      </c>
      <c r="L321" s="20">
        <v>210</v>
      </c>
      <c r="M321" s="20">
        <v>301</v>
      </c>
    </row>
    <row r="322" spans="1:14" ht="18.75">
      <c r="A322" s="23">
        <v>58</v>
      </c>
      <c r="B322" s="47" t="s">
        <v>220</v>
      </c>
      <c r="C322" s="47" t="s">
        <v>388</v>
      </c>
      <c r="D322" s="18">
        <v>31140005130</v>
      </c>
      <c r="E322" s="19" t="s">
        <v>72</v>
      </c>
      <c r="F322" s="47" t="s">
        <v>229</v>
      </c>
      <c r="G322" s="19" t="s">
        <v>393</v>
      </c>
      <c r="H322" s="109">
        <v>1.044</v>
      </c>
      <c r="I322" s="20">
        <v>115</v>
      </c>
      <c r="J322" s="137">
        <v>120</v>
      </c>
      <c r="K322" s="121">
        <v>210000</v>
      </c>
      <c r="L322" s="20">
        <v>120</v>
      </c>
      <c r="M322" s="20">
        <v>115</v>
      </c>
    </row>
    <row r="323" spans="1:14" ht="75">
      <c r="A323" s="23">
        <v>59</v>
      </c>
      <c r="B323" s="47" t="s">
        <v>220</v>
      </c>
      <c r="C323" s="47" t="s">
        <v>388</v>
      </c>
      <c r="D323" s="18">
        <v>31140005130</v>
      </c>
      <c r="E323" s="19" t="s">
        <v>79</v>
      </c>
      <c r="F323" s="19" t="s">
        <v>395</v>
      </c>
      <c r="G323" s="19" t="s">
        <v>396</v>
      </c>
      <c r="H323" s="20">
        <v>129</v>
      </c>
      <c r="I323" s="20">
        <v>301</v>
      </c>
      <c r="J323" s="137">
        <v>38.82</v>
      </c>
      <c r="K323" s="121">
        <v>2135100</v>
      </c>
      <c r="L323" s="20">
        <v>38.82</v>
      </c>
      <c r="M323" s="20">
        <v>301</v>
      </c>
    </row>
    <row r="324" spans="1:14" ht="75">
      <c r="A324" s="23">
        <v>60</v>
      </c>
      <c r="B324" s="47" t="s">
        <v>220</v>
      </c>
      <c r="C324" s="47" t="s">
        <v>388</v>
      </c>
      <c r="D324" s="18">
        <v>31140005130</v>
      </c>
      <c r="E324" s="19" t="s">
        <v>389</v>
      </c>
      <c r="F324" s="19" t="s">
        <v>395</v>
      </c>
      <c r="G324" s="19" t="s">
        <v>396</v>
      </c>
      <c r="H324" s="20">
        <v>145</v>
      </c>
      <c r="I324" s="20">
        <v>50</v>
      </c>
      <c r="J324" s="137">
        <v>7.25</v>
      </c>
      <c r="K324" s="121">
        <v>398750</v>
      </c>
      <c r="L324" s="20">
        <v>7.25</v>
      </c>
      <c r="M324" s="20">
        <v>50</v>
      </c>
    </row>
    <row r="325" spans="1:14" ht="75">
      <c r="A325" s="23">
        <v>61</v>
      </c>
      <c r="B325" s="47" t="s">
        <v>220</v>
      </c>
      <c r="C325" s="47" t="s">
        <v>388</v>
      </c>
      <c r="D325" s="18">
        <v>31140005130</v>
      </c>
      <c r="E325" s="19" t="s">
        <v>72</v>
      </c>
      <c r="F325" s="19" t="s">
        <v>395</v>
      </c>
      <c r="G325" s="19" t="s">
        <v>396</v>
      </c>
      <c r="H325" s="20">
        <v>40</v>
      </c>
      <c r="I325" s="20">
        <v>115</v>
      </c>
      <c r="J325" s="137">
        <v>4.5999999999999996</v>
      </c>
      <c r="K325" s="121">
        <v>253000</v>
      </c>
      <c r="L325" s="20">
        <v>4.5999999999999996</v>
      </c>
      <c r="M325" s="20">
        <v>115</v>
      </c>
    </row>
    <row r="326" spans="1:14" ht="37.5">
      <c r="A326" s="23">
        <v>62</v>
      </c>
      <c r="B326" s="47" t="s">
        <v>220</v>
      </c>
      <c r="C326" s="47" t="s">
        <v>397</v>
      </c>
      <c r="D326" s="18">
        <v>100440003247</v>
      </c>
      <c r="E326" s="19" t="s">
        <v>83</v>
      </c>
      <c r="F326" s="19" t="s">
        <v>398</v>
      </c>
      <c r="G326" s="19" t="s">
        <v>399</v>
      </c>
      <c r="H326" s="20">
        <v>94</v>
      </c>
      <c r="I326" s="20">
        <v>6694</v>
      </c>
      <c r="J326" s="137">
        <v>629.20000000000005</v>
      </c>
      <c r="K326" s="121">
        <v>34359372.469999999</v>
      </c>
      <c r="L326" s="20">
        <v>629.20000000000005</v>
      </c>
      <c r="M326" s="20">
        <v>6694</v>
      </c>
    </row>
    <row r="327" spans="1:14" ht="37.5">
      <c r="A327" s="23">
        <v>63</v>
      </c>
      <c r="B327" s="47" t="s">
        <v>220</v>
      </c>
      <c r="C327" s="47" t="s">
        <v>397</v>
      </c>
      <c r="D327" s="18">
        <v>100440003247</v>
      </c>
      <c r="E327" s="19" t="s">
        <v>72</v>
      </c>
      <c r="F327" s="19" t="s">
        <v>398</v>
      </c>
      <c r="G327" s="19" t="s">
        <v>399</v>
      </c>
      <c r="H327" s="20">
        <v>50</v>
      </c>
      <c r="I327" s="20">
        <v>818</v>
      </c>
      <c r="J327" s="137">
        <v>40.9</v>
      </c>
      <c r="K327" s="121">
        <v>2233468.42</v>
      </c>
      <c r="L327" s="20">
        <v>40.9</v>
      </c>
      <c r="M327" s="20">
        <v>818</v>
      </c>
    </row>
    <row r="328" spans="1:14" ht="37.5">
      <c r="A328" s="23">
        <v>64</v>
      </c>
      <c r="B328" s="47" t="s">
        <v>220</v>
      </c>
      <c r="C328" s="47" t="s">
        <v>400</v>
      </c>
      <c r="D328" s="18">
        <v>50140001783</v>
      </c>
      <c r="E328" s="19" t="s">
        <v>11</v>
      </c>
      <c r="F328" s="19" t="s">
        <v>401</v>
      </c>
      <c r="G328" s="19" t="s">
        <v>221</v>
      </c>
      <c r="H328" s="20">
        <v>3.2</v>
      </c>
      <c r="I328" s="20">
        <v>2500</v>
      </c>
      <c r="J328" s="137">
        <v>8</v>
      </c>
      <c r="K328" s="121">
        <v>340000</v>
      </c>
      <c r="L328" s="20">
        <v>8</v>
      </c>
      <c r="M328" s="20">
        <v>2500</v>
      </c>
    </row>
    <row r="329" spans="1:14" ht="20.25">
      <c r="A329" s="248" t="s">
        <v>31</v>
      </c>
      <c r="B329" s="249"/>
      <c r="C329" s="249"/>
      <c r="D329" s="249"/>
      <c r="E329" s="249"/>
      <c r="F329" s="249"/>
      <c r="G329" s="249"/>
      <c r="H329" s="250"/>
      <c r="I329" s="100">
        <f>I328+I327+I326+I325+I324+I323+I322+I321+I320+I319+I318+I317+I316+I315+I314+I313+I312+I309+I308+I307+I306+I305+I304+I303+I302+I301+I300+I299+I298+I297+I296+I295+I294+I293+I292+I291+I290+I289+I288+I287+I286+I285+I284+I283+I282+I281+I280+I279+I278+I277+I276+I275+I274+I273+I272+I271+I270+I269+I268+I267+I266+I265+I264+I263</f>
        <v>54570.16</v>
      </c>
      <c r="J329" s="100">
        <f>J328+J327+J326+J325+J324+J323+J322+J321+J320+J319+J318+J317+J316+J315+J314+J313+J312+J309+J308+J307+J306+J305+J304+J303+J302+J301+J300+J299+J298+J297+J296+J295+J294+J293+J292+J291+J290+J289+J288+J287+J286+J285+J284+J283+J282+J281+J280+J279+J278+J277+J276+J275+J274+J273+J272+J271+J270+J269+J268+J267+J266+J265+J264+J263</f>
        <v>4367.7150000000011</v>
      </c>
      <c r="K329" s="111">
        <f>K328+K327+K326+K325+K324+K323+K322+K321+K320+K319+K318+K317+K316+K315+K314+K313+K312+K309+K308+K307+K306+K305+K304+K303+K302+K301+K300+K299+K298+K297+K296+K295+K294+K293+K292+K291+K290+K289+K288+K287+K286+K285+K284+K283+K282+K281+K280+K279+K278+K277+K276+K275+K274+K273+K272+K271+K270+K269+K268+K267+K266+K265+K264+K263</f>
        <v>172171799.88999999</v>
      </c>
      <c r="L329" s="100">
        <f>L328+L327+L326+L325+L324+L323+L322+L321+L320+L319+L318+L317+L316+L315+L314+L313+L312+L309+L308+L307+L306+L305+L304+L303+L302+L301+L300+L299+L298+L297+L296+L295+L294+L293+L292+L291+L290+L289+L288+L287+L286+L285+L284+L283+L282+L281+L280+L279+L278+L277+L276+L275+L274+L273+L272+L271+L270+L269+L268+L267+L266+L265+L264+L263</f>
        <v>4367.7150000000011</v>
      </c>
      <c r="M329" s="100">
        <f>M328+M327+M326+M325+M324+M323+M322+M321+M320+M319+M318+M317+M316+M315+M314+M313+M312+M309+M308+M307+M306+M305+M304+M303+M302+M301+M300+M299+M298+M297+M296+M295+M294+M293+M292+M291+M290+M289+M288+M287+M286+M285+M284+M283+M282+M281+M280+M279+M278+M277+M276+M275+M274+M273+M272+M271+M270+M269+M268+M267+M266+M265+M264+M263</f>
        <v>54570.16</v>
      </c>
    </row>
    <row r="330" spans="1:14" ht="18.75">
      <c r="A330" s="245" t="s">
        <v>20</v>
      </c>
      <c r="B330" s="246"/>
      <c r="C330" s="246"/>
      <c r="D330" s="246"/>
      <c r="E330" s="246"/>
      <c r="F330" s="246"/>
      <c r="G330" s="246"/>
      <c r="H330" s="246"/>
      <c r="I330" s="246"/>
      <c r="J330" s="246"/>
      <c r="K330" s="246"/>
      <c r="L330" s="246"/>
      <c r="M330" s="247"/>
    </row>
    <row r="331" spans="1:14" ht="18.75">
      <c r="A331" s="208" t="s">
        <v>21</v>
      </c>
      <c r="B331" s="209"/>
      <c r="C331" s="209"/>
      <c r="D331" s="209"/>
      <c r="E331" s="209"/>
      <c r="F331" s="209"/>
      <c r="G331" s="209"/>
      <c r="H331" s="209"/>
      <c r="I331" s="209"/>
      <c r="J331" s="209"/>
      <c r="K331" s="209"/>
      <c r="L331" s="209"/>
      <c r="M331" s="210"/>
    </row>
    <row r="332" spans="1:14" ht="18.75">
      <c r="A332" s="127">
        <v>1</v>
      </c>
      <c r="B332" s="127" t="s">
        <v>135</v>
      </c>
      <c r="C332" s="61" t="s">
        <v>136</v>
      </c>
      <c r="D332" s="71">
        <v>990640013146</v>
      </c>
      <c r="E332" s="127" t="s">
        <v>11</v>
      </c>
      <c r="F332" s="61" t="s">
        <v>54</v>
      </c>
      <c r="G332" s="127" t="s">
        <v>70</v>
      </c>
      <c r="H332" s="59">
        <v>58</v>
      </c>
      <c r="I332" s="50">
        <v>1724.14</v>
      </c>
      <c r="J332" s="60">
        <v>100</v>
      </c>
      <c r="K332" s="60">
        <v>3400000</v>
      </c>
      <c r="L332" s="50">
        <v>100</v>
      </c>
      <c r="M332" s="50">
        <v>1724.14</v>
      </c>
      <c r="N332" s="6">
        <f>J336+J337+J338+J345</f>
        <v>539</v>
      </c>
    </row>
    <row r="333" spans="1:14" ht="18.75">
      <c r="A333" s="127">
        <v>2</v>
      </c>
      <c r="B333" s="127" t="s">
        <v>135</v>
      </c>
      <c r="C333" s="61" t="s">
        <v>137</v>
      </c>
      <c r="D333" s="71">
        <v>110140017961</v>
      </c>
      <c r="E333" s="127" t="s">
        <v>11</v>
      </c>
      <c r="F333" s="61" t="s">
        <v>54</v>
      </c>
      <c r="G333" s="127" t="s">
        <v>70</v>
      </c>
      <c r="H333" s="59">
        <v>58</v>
      </c>
      <c r="I333" s="50">
        <v>3310</v>
      </c>
      <c r="J333" s="60">
        <v>192</v>
      </c>
      <c r="K333" s="60">
        <v>6528000</v>
      </c>
      <c r="L333" s="50">
        <v>192</v>
      </c>
      <c r="M333" s="50">
        <v>3310</v>
      </c>
    </row>
    <row r="334" spans="1:14" ht="18.75">
      <c r="A334" s="216">
        <v>3</v>
      </c>
      <c r="B334" s="216" t="s">
        <v>135</v>
      </c>
      <c r="C334" s="61" t="s">
        <v>137</v>
      </c>
      <c r="D334" s="71">
        <v>11040017961</v>
      </c>
      <c r="E334" s="127" t="s">
        <v>11</v>
      </c>
      <c r="F334" s="127" t="s">
        <v>138</v>
      </c>
      <c r="G334" s="127" t="s">
        <v>139</v>
      </c>
      <c r="H334" s="59">
        <v>0.15</v>
      </c>
      <c r="I334" s="50">
        <v>5000</v>
      </c>
      <c r="J334" s="60">
        <v>750</v>
      </c>
      <c r="K334" s="60">
        <v>3750000</v>
      </c>
      <c r="L334" s="50">
        <v>750</v>
      </c>
      <c r="M334" s="50">
        <v>5000</v>
      </c>
    </row>
    <row r="335" spans="1:14" ht="18.75">
      <c r="A335" s="220"/>
      <c r="B335" s="220"/>
      <c r="C335" s="61" t="s">
        <v>137</v>
      </c>
      <c r="D335" s="71">
        <v>11040017961</v>
      </c>
      <c r="E335" s="127" t="s">
        <v>11</v>
      </c>
      <c r="F335" s="127" t="s">
        <v>138</v>
      </c>
      <c r="G335" s="127" t="s">
        <v>139</v>
      </c>
      <c r="H335" s="59">
        <v>0.15</v>
      </c>
      <c r="I335" s="50">
        <v>5000</v>
      </c>
      <c r="J335" s="60">
        <v>750</v>
      </c>
      <c r="K335" s="60">
        <v>3750000</v>
      </c>
      <c r="L335" s="50">
        <v>750</v>
      </c>
      <c r="M335" s="50">
        <v>5000</v>
      </c>
    </row>
    <row r="336" spans="1:14" ht="18.75">
      <c r="A336" s="217"/>
      <c r="B336" s="217"/>
      <c r="C336" s="61" t="s">
        <v>137</v>
      </c>
      <c r="D336" s="71">
        <v>11040017961</v>
      </c>
      <c r="E336" s="127" t="s">
        <v>145</v>
      </c>
      <c r="F336" s="61" t="s">
        <v>73</v>
      </c>
      <c r="G336" s="127" t="s">
        <v>33</v>
      </c>
      <c r="H336" s="59">
        <v>179</v>
      </c>
      <c r="I336" s="50">
        <f>J336/H336*1000</f>
        <v>1122.9050279329608</v>
      </c>
      <c r="J336" s="60">
        <v>201</v>
      </c>
      <c r="K336" s="60">
        <v>12562500</v>
      </c>
      <c r="L336" s="50">
        <v>201</v>
      </c>
      <c r="M336" s="50">
        <v>1122.9100000000001</v>
      </c>
    </row>
    <row r="337" spans="1:13" ht="18.75">
      <c r="A337" s="216">
        <v>4</v>
      </c>
      <c r="B337" s="216" t="s">
        <v>135</v>
      </c>
      <c r="C337" s="61" t="s">
        <v>140</v>
      </c>
      <c r="D337" s="71">
        <v>161140007262</v>
      </c>
      <c r="E337" s="127" t="s">
        <v>11</v>
      </c>
      <c r="F337" s="61" t="s">
        <v>73</v>
      </c>
      <c r="G337" s="127" t="s">
        <v>33</v>
      </c>
      <c r="H337" s="59">
        <v>45</v>
      </c>
      <c r="I337" s="50">
        <v>1400</v>
      </c>
      <c r="J337" s="60">
        <v>63</v>
      </c>
      <c r="K337" s="60">
        <v>3937500</v>
      </c>
      <c r="L337" s="50">
        <v>63</v>
      </c>
      <c r="M337" s="50">
        <v>1400</v>
      </c>
    </row>
    <row r="338" spans="1:13" ht="18.75">
      <c r="A338" s="217"/>
      <c r="B338" s="217"/>
      <c r="C338" s="61" t="s">
        <v>140</v>
      </c>
      <c r="D338" s="71">
        <v>161140007262</v>
      </c>
      <c r="E338" s="127" t="s">
        <v>145</v>
      </c>
      <c r="F338" s="61" t="s">
        <v>73</v>
      </c>
      <c r="G338" s="127" t="s">
        <v>33</v>
      </c>
      <c r="H338" s="59">
        <v>179</v>
      </c>
      <c r="I338" s="50">
        <v>27.9</v>
      </c>
      <c r="J338" s="60">
        <v>5</v>
      </c>
      <c r="K338" s="60">
        <v>312500</v>
      </c>
      <c r="L338" s="50">
        <v>5</v>
      </c>
      <c r="M338" s="50">
        <v>27.9</v>
      </c>
    </row>
    <row r="339" spans="1:13" ht="18.75">
      <c r="A339" s="216">
        <v>5</v>
      </c>
      <c r="B339" s="216" t="s">
        <v>135</v>
      </c>
      <c r="C339" s="61" t="s">
        <v>141</v>
      </c>
      <c r="D339" s="128" t="s">
        <v>142</v>
      </c>
      <c r="E339" s="127" t="s">
        <v>11</v>
      </c>
      <c r="F339" s="127" t="s">
        <v>138</v>
      </c>
      <c r="G339" s="127" t="s">
        <v>139</v>
      </c>
      <c r="H339" s="59">
        <v>0.15</v>
      </c>
      <c r="I339" s="50">
        <v>2467</v>
      </c>
      <c r="J339" s="60">
        <v>370</v>
      </c>
      <c r="K339" s="60">
        <v>1850000</v>
      </c>
      <c r="L339" s="50">
        <v>370</v>
      </c>
      <c r="M339" s="50">
        <v>2467</v>
      </c>
    </row>
    <row r="340" spans="1:13" ht="18.75">
      <c r="A340" s="217"/>
      <c r="B340" s="217"/>
      <c r="C340" s="61" t="s">
        <v>141</v>
      </c>
      <c r="D340" s="128" t="s">
        <v>142</v>
      </c>
      <c r="E340" s="127" t="s">
        <v>11</v>
      </c>
      <c r="F340" s="127" t="s">
        <v>138</v>
      </c>
      <c r="G340" s="127" t="s">
        <v>139</v>
      </c>
      <c r="H340" s="59">
        <v>0.15</v>
      </c>
      <c r="I340" s="50">
        <v>4200</v>
      </c>
      <c r="J340" s="60">
        <v>630</v>
      </c>
      <c r="K340" s="60">
        <v>3150000</v>
      </c>
      <c r="L340" s="50">
        <v>630</v>
      </c>
      <c r="M340" s="50">
        <v>4200</v>
      </c>
    </row>
    <row r="341" spans="1:13" ht="18.75">
      <c r="A341" s="216">
        <v>6</v>
      </c>
      <c r="B341" s="216" t="s">
        <v>135</v>
      </c>
      <c r="C341" s="61" t="s">
        <v>143</v>
      </c>
      <c r="D341" s="128" t="s">
        <v>144</v>
      </c>
      <c r="E341" s="127" t="s">
        <v>11</v>
      </c>
      <c r="F341" s="127" t="s">
        <v>138</v>
      </c>
      <c r="G341" s="127" t="s">
        <v>139</v>
      </c>
      <c r="H341" s="59">
        <v>0.15</v>
      </c>
      <c r="I341" s="50">
        <v>3000</v>
      </c>
      <c r="J341" s="60">
        <v>450</v>
      </c>
      <c r="K341" s="60">
        <v>2250000</v>
      </c>
      <c r="L341" s="50">
        <v>450</v>
      </c>
      <c r="M341" s="50">
        <v>3000</v>
      </c>
    </row>
    <row r="342" spans="1:13" ht="18.75">
      <c r="A342" s="220"/>
      <c r="B342" s="220"/>
      <c r="C342" s="61" t="s">
        <v>143</v>
      </c>
      <c r="D342" s="128" t="s">
        <v>144</v>
      </c>
      <c r="E342" s="127" t="s">
        <v>69</v>
      </c>
      <c r="F342" s="127" t="s">
        <v>138</v>
      </c>
      <c r="G342" s="127" t="s">
        <v>139</v>
      </c>
      <c r="H342" s="59">
        <v>0.15</v>
      </c>
      <c r="I342" s="50">
        <v>500</v>
      </c>
      <c r="J342" s="60">
        <v>75</v>
      </c>
      <c r="K342" s="60">
        <v>375000</v>
      </c>
      <c r="L342" s="50">
        <v>75</v>
      </c>
      <c r="M342" s="50">
        <v>500</v>
      </c>
    </row>
    <row r="343" spans="1:13" ht="18.75">
      <c r="A343" s="220"/>
      <c r="B343" s="220"/>
      <c r="C343" s="61" t="s">
        <v>143</v>
      </c>
      <c r="D343" s="128" t="s">
        <v>144</v>
      </c>
      <c r="E343" s="127" t="s">
        <v>11</v>
      </c>
      <c r="F343" s="127" t="s">
        <v>138</v>
      </c>
      <c r="G343" s="127" t="s">
        <v>139</v>
      </c>
      <c r="H343" s="59">
        <v>0.15</v>
      </c>
      <c r="I343" s="50">
        <v>3000</v>
      </c>
      <c r="J343" s="60">
        <v>450</v>
      </c>
      <c r="K343" s="60">
        <v>2250000</v>
      </c>
      <c r="L343" s="50">
        <v>450</v>
      </c>
      <c r="M343" s="50">
        <v>3000</v>
      </c>
    </row>
    <row r="344" spans="1:13" ht="18.75">
      <c r="A344" s="217"/>
      <c r="B344" s="217"/>
      <c r="C344" s="61" t="s">
        <v>143</v>
      </c>
      <c r="D344" s="128" t="s">
        <v>144</v>
      </c>
      <c r="E344" s="127" t="s">
        <v>69</v>
      </c>
      <c r="F344" s="127" t="s">
        <v>138</v>
      </c>
      <c r="G344" s="127" t="s">
        <v>139</v>
      </c>
      <c r="H344" s="59">
        <v>0.15</v>
      </c>
      <c r="I344" s="50">
        <v>167</v>
      </c>
      <c r="J344" s="60">
        <v>25</v>
      </c>
      <c r="K344" s="60">
        <v>125000</v>
      </c>
      <c r="L344" s="50">
        <v>25</v>
      </c>
      <c r="M344" s="50">
        <v>167</v>
      </c>
    </row>
    <row r="345" spans="1:13" ht="18.75">
      <c r="A345" s="127">
        <v>7</v>
      </c>
      <c r="B345" s="127" t="s">
        <v>135</v>
      </c>
      <c r="C345" s="61" t="s">
        <v>136</v>
      </c>
      <c r="D345" s="71">
        <v>990640013146</v>
      </c>
      <c r="E345" s="127" t="s">
        <v>145</v>
      </c>
      <c r="F345" s="61" t="s">
        <v>73</v>
      </c>
      <c r="G345" s="127" t="s">
        <v>33</v>
      </c>
      <c r="H345" s="59">
        <v>179</v>
      </c>
      <c r="I345" s="50">
        <v>1508.38</v>
      </c>
      <c r="J345" s="60">
        <v>270</v>
      </c>
      <c r="K345" s="60">
        <v>16875000</v>
      </c>
      <c r="L345" s="50">
        <v>270</v>
      </c>
      <c r="M345" s="50">
        <v>1508.38</v>
      </c>
    </row>
    <row r="346" spans="1:13" ht="18.75">
      <c r="A346" s="216">
        <v>8</v>
      </c>
      <c r="B346" s="216" t="s">
        <v>135</v>
      </c>
      <c r="C346" s="61" t="s">
        <v>146</v>
      </c>
      <c r="D346" s="128" t="s">
        <v>147</v>
      </c>
      <c r="E346" s="127" t="s">
        <v>11</v>
      </c>
      <c r="F346" s="127" t="s">
        <v>138</v>
      </c>
      <c r="G346" s="127" t="s">
        <v>139</v>
      </c>
      <c r="H346" s="59">
        <v>0.15</v>
      </c>
      <c r="I346" s="50">
        <v>1000</v>
      </c>
      <c r="J346" s="60">
        <v>150</v>
      </c>
      <c r="K346" s="60">
        <v>750000</v>
      </c>
      <c r="L346" s="50">
        <v>150</v>
      </c>
      <c r="M346" s="50">
        <v>1000</v>
      </c>
    </row>
    <row r="347" spans="1:13" ht="18.75">
      <c r="A347" s="217"/>
      <c r="B347" s="217"/>
      <c r="C347" s="61" t="s">
        <v>146</v>
      </c>
      <c r="D347" s="128" t="s">
        <v>147</v>
      </c>
      <c r="E347" s="127" t="s">
        <v>11</v>
      </c>
      <c r="F347" s="127" t="s">
        <v>138</v>
      </c>
      <c r="G347" s="127" t="s">
        <v>139</v>
      </c>
      <c r="H347" s="59">
        <v>0.15</v>
      </c>
      <c r="I347" s="50">
        <v>2000</v>
      </c>
      <c r="J347" s="60">
        <v>300</v>
      </c>
      <c r="K347" s="60">
        <v>1500000</v>
      </c>
      <c r="L347" s="50">
        <v>300</v>
      </c>
      <c r="M347" s="50">
        <v>2000</v>
      </c>
    </row>
    <row r="348" spans="1:13" ht="18.75">
      <c r="A348" s="127">
        <v>9</v>
      </c>
      <c r="B348" s="127" t="s">
        <v>135</v>
      </c>
      <c r="C348" s="61" t="s">
        <v>148</v>
      </c>
      <c r="D348" s="128" t="s">
        <v>149</v>
      </c>
      <c r="E348" s="127" t="s">
        <v>11</v>
      </c>
      <c r="F348" s="61" t="s">
        <v>54</v>
      </c>
      <c r="G348" s="127" t="s">
        <v>70</v>
      </c>
      <c r="H348" s="59">
        <v>58</v>
      </c>
      <c r="I348" s="50">
        <v>4413.79</v>
      </c>
      <c r="J348" s="60">
        <v>256</v>
      </c>
      <c r="K348" s="60">
        <v>8704000</v>
      </c>
      <c r="L348" s="50">
        <v>256</v>
      </c>
      <c r="M348" s="50">
        <v>4413.79</v>
      </c>
    </row>
    <row r="349" spans="1:13" ht="18.75">
      <c r="A349" s="245" t="s">
        <v>59</v>
      </c>
      <c r="B349" s="246"/>
      <c r="C349" s="246"/>
      <c r="D349" s="246"/>
      <c r="E349" s="246"/>
      <c r="F349" s="246"/>
      <c r="G349" s="246"/>
      <c r="H349" s="246"/>
      <c r="I349" s="246"/>
      <c r="J349" s="246"/>
      <c r="K349" s="246"/>
      <c r="L349" s="246"/>
      <c r="M349" s="247"/>
    </row>
    <row r="350" spans="1:13" ht="18.75">
      <c r="A350" s="208" t="s">
        <v>21</v>
      </c>
      <c r="B350" s="209"/>
      <c r="C350" s="209"/>
      <c r="D350" s="209"/>
      <c r="E350" s="209"/>
      <c r="F350" s="209"/>
      <c r="G350" s="209"/>
      <c r="H350" s="209"/>
      <c r="I350" s="209"/>
      <c r="J350" s="209"/>
      <c r="K350" s="209"/>
      <c r="L350" s="209"/>
      <c r="M350" s="210"/>
    </row>
    <row r="351" spans="1:13" ht="18.75">
      <c r="A351" s="51">
        <v>1</v>
      </c>
      <c r="B351" s="51" t="s">
        <v>135</v>
      </c>
      <c r="C351" s="61" t="s">
        <v>150</v>
      </c>
      <c r="D351" s="52" t="s">
        <v>151</v>
      </c>
      <c r="E351" s="51" t="s">
        <v>11</v>
      </c>
      <c r="F351" s="51" t="s">
        <v>152</v>
      </c>
      <c r="G351" s="51" t="s">
        <v>153</v>
      </c>
      <c r="H351" s="59">
        <v>1</v>
      </c>
      <c r="I351" s="72">
        <v>3000</v>
      </c>
      <c r="J351" s="60">
        <v>3000</v>
      </c>
      <c r="K351" s="60">
        <v>7245000</v>
      </c>
      <c r="L351" s="50">
        <v>3000</v>
      </c>
      <c r="M351" s="50">
        <v>3000</v>
      </c>
    </row>
    <row r="352" spans="1:13" ht="18.75">
      <c r="A352" s="51">
        <v>2</v>
      </c>
      <c r="B352" s="51" t="s">
        <v>135</v>
      </c>
      <c r="C352" s="51" t="s">
        <v>154</v>
      </c>
      <c r="D352" s="71">
        <v>110140017961</v>
      </c>
      <c r="E352" s="51" t="s">
        <v>11</v>
      </c>
      <c r="F352" s="51" t="s">
        <v>152</v>
      </c>
      <c r="G352" s="51" t="s">
        <v>153</v>
      </c>
      <c r="H352" s="59">
        <v>1</v>
      </c>
      <c r="I352" s="72">
        <v>5000</v>
      </c>
      <c r="J352" s="60">
        <v>5000</v>
      </c>
      <c r="K352" s="60">
        <v>12075000</v>
      </c>
      <c r="L352" s="50">
        <v>5000</v>
      </c>
      <c r="M352" s="50">
        <v>5000</v>
      </c>
    </row>
    <row r="353" spans="1:14" ht="18.75">
      <c r="A353" s="51">
        <v>3</v>
      </c>
      <c r="B353" s="51" t="s">
        <v>135</v>
      </c>
      <c r="C353" s="51" t="s">
        <v>155</v>
      </c>
      <c r="D353" s="52" t="s">
        <v>147</v>
      </c>
      <c r="E353" s="51" t="s">
        <v>11</v>
      </c>
      <c r="F353" s="51" t="s">
        <v>156</v>
      </c>
      <c r="G353" s="51" t="s">
        <v>153</v>
      </c>
      <c r="H353" s="59">
        <v>1</v>
      </c>
      <c r="I353" s="72">
        <v>2000</v>
      </c>
      <c r="J353" s="60">
        <v>2000</v>
      </c>
      <c r="K353" s="60">
        <v>3900000</v>
      </c>
      <c r="L353" s="50">
        <v>2000</v>
      </c>
      <c r="M353" s="50">
        <v>2000</v>
      </c>
    </row>
    <row r="354" spans="1:14" ht="18.75">
      <c r="A354" s="73">
        <v>4</v>
      </c>
      <c r="B354" s="51" t="s">
        <v>135</v>
      </c>
      <c r="C354" s="61" t="s">
        <v>140</v>
      </c>
      <c r="D354" s="71">
        <v>161140007262</v>
      </c>
      <c r="E354" s="51" t="s">
        <v>11</v>
      </c>
      <c r="F354" s="51" t="s">
        <v>152</v>
      </c>
      <c r="G354" s="51" t="s">
        <v>153</v>
      </c>
      <c r="H354" s="59">
        <v>1</v>
      </c>
      <c r="I354" s="72">
        <v>1330</v>
      </c>
      <c r="J354" s="60">
        <v>1330</v>
      </c>
      <c r="K354" s="60">
        <v>3211950</v>
      </c>
      <c r="L354" s="50">
        <v>1330</v>
      </c>
      <c r="M354" s="50">
        <v>1330</v>
      </c>
    </row>
    <row r="355" spans="1:14" s="99" customFormat="1" ht="18.75">
      <c r="A355" s="242" t="s">
        <v>31</v>
      </c>
      <c r="B355" s="242"/>
      <c r="C355" s="242"/>
      <c r="D355" s="242"/>
      <c r="E355" s="242"/>
      <c r="F355" s="242"/>
      <c r="G355" s="242"/>
      <c r="H355" s="242"/>
      <c r="I355" s="103">
        <f>I354+I353+I352+I351+I348+I347+I346+I345+I344+I343+I342+I341+I340+I339+I338+I337+I336+I335+I334+I333+I332</f>
        <v>51171.115027932959</v>
      </c>
      <c r="J355" s="103">
        <f>J354+J353+J352+J351+J348+J347+J346+J345+J344+J343+J342+J341+J340+J339+J338+J337+J336+J335+J333+J334+J332</f>
        <v>16367</v>
      </c>
      <c r="K355" s="103">
        <f>K354+K353+K352+K351+K348+K347+K346+K345+K344+K343+K342+K341+K340+K339+K338+K337+K336+K335+K334+K333+K332</f>
        <v>98501450</v>
      </c>
      <c r="L355" s="103">
        <f>L354+L353+L352+L351+L348+L347+L346+L345+L344+L343+L342+L341+L340+L339+L338+L337+L336+L335+L334+L333+L332</f>
        <v>16367</v>
      </c>
      <c r="M355" s="104">
        <f>M354+M353+M352+M351+M348+M347+M346+M345+M344+M343+M342+M341+M340+M339+M338+M337+M336+M335+M334+M333+M332</f>
        <v>51171.12</v>
      </c>
    </row>
    <row r="356" spans="1:14" ht="21">
      <c r="A356" s="205" t="s">
        <v>20</v>
      </c>
      <c r="B356" s="206"/>
      <c r="C356" s="206"/>
      <c r="D356" s="206"/>
      <c r="E356" s="206"/>
      <c r="F356" s="206"/>
      <c r="G356" s="206"/>
      <c r="H356" s="206"/>
      <c r="I356" s="206"/>
      <c r="J356" s="206"/>
      <c r="K356" s="206"/>
      <c r="L356" s="206"/>
      <c r="M356" s="207"/>
      <c r="N356" s="75"/>
    </row>
    <row r="357" spans="1:14" ht="18.75">
      <c r="A357" s="208" t="s">
        <v>21</v>
      </c>
      <c r="B357" s="209"/>
      <c r="C357" s="209"/>
      <c r="D357" s="209"/>
      <c r="E357" s="209"/>
      <c r="F357" s="209"/>
      <c r="G357" s="209"/>
      <c r="H357" s="209"/>
      <c r="I357" s="209"/>
      <c r="J357" s="209"/>
      <c r="K357" s="209"/>
      <c r="L357" s="209"/>
      <c r="M357" s="210"/>
      <c r="N357" s="70"/>
    </row>
    <row r="358" spans="1:14" ht="21">
      <c r="A358" s="222">
        <v>1</v>
      </c>
      <c r="B358" s="216" t="s">
        <v>157</v>
      </c>
      <c r="C358" s="222" t="s">
        <v>158</v>
      </c>
      <c r="D358" s="240">
        <v>540140000014</v>
      </c>
      <c r="E358" s="76" t="s">
        <v>11</v>
      </c>
      <c r="F358" s="76" t="s">
        <v>291</v>
      </c>
      <c r="G358" s="77" t="s">
        <v>159</v>
      </c>
      <c r="H358" s="78">
        <v>0.15</v>
      </c>
      <c r="I358" s="79">
        <v>20856</v>
      </c>
      <c r="J358" s="237">
        <v>3457.65</v>
      </c>
      <c r="K358" s="237">
        <v>17288250</v>
      </c>
      <c r="L358" s="243">
        <v>3457.65</v>
      </c>
      <c r="M358" s="79">
        <v>20856</v>
      </c>
      <c r="N358" s="140">
        <f>J365+J377+J378+J380+J381+J384+J385</f>
        <v>1899</v>
      </c>
    </row>
    <row r="359" spans="1:14" ht="21">
      <c r="A359" s="224"/>
      <c r="B359" s="217"/>
      <c r="C359" s="224"/>
      <c r="D359" s="241"/>
      <c r="E359" s="76" t="s">
        <v>69</v>
      </c>
      <c r="F359" s="76" t="s">
        <v>291</v>
      </c>
      <c r="G359" s="77" t="s">
        <v>159</v>
      </c>
      <c r="H359" s="78">
        <v>0.15</v>
      </c>
      <c r="I359" s="79">
        <v>2195</v>
      </c>
      <c r="J359" s="239"/>
      <c r="K359" s="239"/>
      <c r="L359" s="244"/>
      <c r="M359" s="79">
        <v>2195</v>
      </c>
      <c r="N359" s="75"/>
    </row>
    <row r="360" spans="1:14" ht="21">
      <c r="A360" s="222">
        <v>2</v>
      </c>
      <c r="B360" s="216" t="s">
        <v>157</v>
      </c>
      <c r="C360" s="222" t="s">
        <v>160</v>
      </c>
      <c r="D360" s="240">
        <v>980140000213</v>
      </c>
      <c r="E360" s="222" t="s">
        <v>11</v>
      </c>
      <c r="F360" s="76" t="s">
        <v>161</v>
      </c>
      <c r="G360" s="77" t="s">
        <v>35</v>
      </c>
      <c r="H360" s="80">
        <v>58</v>
      </c>
      <c r="I360" s="79">
        <v>7724.3</v>
      </c>
      <c r="J360" s="130">
        <v>448</v>
      </c>
      <c r="K360" s="130">
        <v>15232000</v>
      </c>
      <c r="L360" s="79">
        <v>448</v>
      </c>
      <c r="M360" s="79">
        <v>7724.3</v>
      </c>
      <c r="N360" s="75"/>
    </row>
    <row r="361" spans="1:14" ht="21">
      <c r="A361" s="224"/>
      <c r="B361" s="217"/>
      <c r="C361" s="224"/>
      <c r="D361" s="241"/>
      <c r="E361" s="224"/>
      <c r="F361" s="76" t="s">
        <v>291</v>
      </c>
      <c r="G361" s="77" t="s">
        <v>159</v>
      </c>
      <c r="H361" s="78">
        <v>0.15</v>
      </c>
      <c r="I361" s="79">
        <v>13025</v>
      </c>
      <c r="J361" s="130">
        <v>1953.75</v>
      </c>
      <c r="K361" s="130">
        <v>9768750</v>
      </c>
      <c r="L361" s="79">
        <v>1953.75</v>
      </c>
      <c r="M361" s="79">
        <v>13025</v>
      </c>
      <c r="N361" s="75"/>
    </row>
    <row r="362" spans="1:14" ht="21">
      <c r="A362" s="222">
        <v>3</v>
      </c>
      <c r="B362" s="216" t="s">
        <v>157</v>
      </c>
      <c r="C362" s="222" t="s">
        <v>162</v>
      </c>
      <c r="D362" s="222">
        <v>51240000286</v>
      </c>
      <c r="E362" s="76" t="s">
        <v>11</v>
      </c>
      <c r="F362" s="76" t="s">
        <v>291</v>
      </c>
      <c r="G362" s="77" t="s">
        <v>159</v>
      </c>
      <c r="H362" s="78">
        <v>0.15</v>
      </c>
      <c r="I362" s="79">
        <v>4403</v>
      </c>
      <c r="J362" s="237">
        <v>920</v>
      </c>
      <c r="K362" s="130">
        <v>3302250</v>
      </c>
      <c r="L362" s="79">
        <v>660.45</v>
      </c>
      <c r="M362" s="79">
        <v>4403</v>
      </c>
      <c r="N362" s="75"/>
    </row>
    <row r="363" spans="1:14" ht="21">
      <c r="A363" s="223"/>
      <c r="B363" s="220"/>
      <c r="C363" s="223"/>
      <c r="D363" s="223"/>
      <c r="E363" s="76" t="s">
        <v>74</v>
      </c>
      <c r="F363" s="76" t="s">
        <v>291</v>
      </c>
      <c r="G363" s="77" t="s">
        <v>159</v>
      </c>
      <c r="H363" s="78">
        <v>0.15</v>
      </c>
      <c r="I363" s="79">
        <v>1716</v>
      </c>
      <c r="J363" s="238"/>
      <c r="K363" s="130">
        <v>1287000</v>
      </c>
      <c r="L363" s="79">
        <v>257.39999999999998</v>
      </c>
      <c r="M363" s="79">
        <v>1716</v>
      </c>
      <c r="N363" s="75"/>
    </row>
    <row r="364" spans="1:14" ht="21">
      <c r="A364" s="224"/>
      <c r="B364" s="217"/>
      <c r="C364" s="224"/>
      <c r="D364" s="224"/>
      <c r="E364" s="76" t="s">
        <v>163</v>
      </c>
      <c r="F364" s="76" t="s">
        <v>291</v>
      </c>
      <c r="G364" s="77" t="s">
        <v>159</v>
      </c>
      <c r="H364" s="78">
        <v>0.15</v>
      </c>
      <c r="I364" s="79">
        <v>14.34</v>
      </c>
      <c r="J364" s="239"/>
      <c r="K364" s="130">
        <v>10750</v>
      </c>
      <c r="L364" s="79">
        <v>2.15</v>
      </c>
      <c r="M364" s="79">
        <v>14.34</v>
      </c>
      <c r="N364" s="75"/>
    </row>
    <row r="365" spans="1:14" ht="21">
      <c r="A365" s="222">
        <v>4</v>
      </c>
      <c r="B365" s="216" t="s">
        <v>157</v>
      </c>
      <c r="C365" s="222" t="s">
        <v>164</v>
      </c>
      <c r="D365" s="222">
        <v>20240002224</v>
      </c>
      <c r="E365" s="76" t="s">
        <v>69</v>
      </c>
      <c r="F365" s="222" t="s">
        <v>12</v>
      </c>
      <c r="G365" s="203" t="s">
        <v>33</v>
      </c>
      <c r="H365" s="78">
        <v>39</v>
      </c>
      <c r="I365" s="79">
        <v>750</v>
      </c>
      <c r="J365" s="237">
        <v>180</v>
      </c>
      <c r="K365" s="130">
        <v>1828125</v>
      </c>
      <c r="L365" s="79">
        <v>29.25</v>
      </c>
      <c r="M365" s="79">
        <v>750</v>
      </c>
      <c r="N365" s="75"/>
    </row>
    <row r="366" spans="1:14" ht="21">
      <c r="A366" s="223"/>
      <c r="B366" s="220"/>
      <c r="C366" s="223"/>
      <c r="D366" s="223"/>
      <c r="E366" s="76" t="s">
        <v>11</v>
      </c>
      <c r="F366" s="223"/>
      <c r="G366" s="212"/>
      <c r="H366" s="78">
        <v>45</v>
      </c>
      <c r="I366" s="79">
        <v>2345</v>
      </c>
      <c r="J366" s="238"/>
      <c r="K366" s="130">
        <v>6595312.5</v>
      </c>
      <c r="L366" s="79">
        <v>105.52500000000001</v>
      </c>
      <c r="M366" s="79">
        <v>2345</v>
      </c>
      <c r="N366" s="75"/>
    </row>
    <row r="367" spans="1:14" ht="21">
      <c r="A367" s="224"/>
      <c r="B367" s="217"/>
      <c r="C367" s="224"/>
      <c r="D367" s="224"/>
      <c r="E367" s="76" t="s">
        <v>38</v>
      </c>
      <c r="F367" s="224"/>
      <c r="G367" s="204"/>
      <c r="H367" s="78">
        <v>179</v>
      </c>
      <c r="I367" s="79">
        <v>252.65</v>
      </c>
      <c r="J367" s="239"/>
      <c r="K367" s="130">
        <v>2826562.5</v>
      </c>
      <c r="L367" s="79">
        <v>45.225000000000001</v>
      </c>
      <c r="M367" s="79">
        <v>252.65</v>
      </c>
      <c r="N367" s="75"/>
    </row>
    <row r="368" spans="1:14" ht="21">
      <c r="A368" s="203">
        <v>5</v>
      </c>
      <c r="B368" s="216" t="s">
        <v>157</v>
      </c>
      <c r="C368" s="203" t="s">
        <v>165</v>
      </c>
      <c r="D368" s="218">
        <v>980440000630</v>
      </c>
      <c r="E368" s="77" t="s">
        <v>11</v>
      </c>
      <c r="F368" s="222" t="s">
        <v>291</v>
      </c>
      <c r="G368" s="203" t="s">
        <v>159</v>
      </c>
      <c r="H368" s="81">
        <v>0.15</v>
      </c>
      <c r="I368" s="82">
        <v>9841</v>
      </c>
      <c r="J368" s="201">
        <v>1645</v>
      </c>
      <c r="K368" s="131">
        <v>7380500</v>
      </c>
      <c r="L368" s="82">
        <v>1476.1</v>
      </c>
      <c r="M368" s="82">
        <v>9841</v>
      </c>
      <c r="N368" s="83"/>
    </row>
    <row r="369" spans="1:14" ht="21">
      <c r="A369" s="212"/>
      <c r="B369" s="220"/>
      <c r="C369" s="212"/>
      <c r="D369" s="221"/>
      <c r="E369" s="77" t="s">
        <v>69</v>
      </c>
      <c r="F369" s="223"/>
      <c r="G369" s="212"/>
      <c r="H369" s="81">
        <v>0.15</v>
      </c>
      <c r="I369" s="82">
        <v>628</v>
      </c>
      <c r="J369" s="233"/>
      <c r="K369" s="131">
        <v>471000</v>
      </c>
      <c r="L369" s="82">
        <v>94.2</v>
      </c>
      <c r="M369" s="82">
        <v>628</v>
      </c>
      <c r="N369" s="83"/>
    </row>
    <row r="370" spans="1:14" ht="21">
      <c r="A370" s="204"/>
      <c r="B370" s="217"/>
      <c r="C370" s="204"/>
      <c r="D370" s="219"/>
      <c r="E370" s="77" t="s">
        <v>163</v>
      </c>
      <c r="F370" s="224"/>
      <c r="G370" s="204"/>
      <c r="H370" s="81">
        <v>0.15</v>
      </c>
      <c r="I370" s="82">
        <v>498</v>
      </c>
      <c r="J370" s="202"/>
      <c r="K370" s="131">
        <v>373500</v>
      </c>
      <c r="L370" s="82">
        <v>74.7</v>
      </c>
      <c r="M370" s="82">
        <v>498</v>
      </c>
      <c r="N370" s="83"/>
    </row>
    <row r="371" spans="1:14" ht="21">
      <c r="A371" s="203">
        <v>6</v>
      </c>
      <c r="B371" s="216" t="s">
        <v>157</v>
      </c>
      <c r="C371" s="203" t="s">
        <v>166</v>
      </c>
      <c r="D371" s="218">
        <v>140240012840</v>
      </c>
      <c r="E371" s="77" t="s">
        <v>11</v>
      </c>
      <c r="F371" s="222" t="s">
        <v>291</v>
      </c>
      <c r="G371" s="203" t="s">
        <v>159</v>
      </c>
      <c r="H371" s="81">
        <v>0.15</v>
      </c>
      <c r="I371" s="82">
        <v>1694</v>
      </c>
      <c r="J371" s="201">
        <v>573.6</v>
      </c>
      <c r="K371" s="131">
        <v>1270500</v>
      </c>
      <c r="L371" s="230">
        <v>573.6</v>
      </c>
      <c r="M371" s="82">
        <v>1694</v>
      </c>
      <c r="N371" s="83"/>
    </row>
    <row r="372" spans="1:14" ht="21">
      <c r="A372" s="212"/>
      <c r="B372" s="220"/>
      <c r="C372" s="212"/>
      <c r="D372" s="221"/>
      <c r="E372" s="77" t="s">
        <v>69</v>
      </c>
      <c r="F372" s="223"/>
      <c r="G372" s="212"/>
      <c r="H372" s="81">
        <v>0.15</v>
      </c>
      <c r="I372" s="82">
        <v>724</v>
      </c>
      <c r="J372" s="233"/>
      <c r="K372" s="131">
        <v>543000</v>
      </c>
      <c r="L372" s="231"/>
      <c r="M372" s="82">
        <v>724</v>
      </c>
      <c r="N372" s="83"/>
    </row>
    <row r="373" spans="1:14" ht="21">
      <c r="A373" s="204"/>
      <c r="B373" s="217"/>
      <c r="C373" s="204"/>
      <c r="D373" s="219"/>
      <c r="E373" s="77" t="s">
        <v>74</v>
      </c>
      <c r="F373" s="224"/>
      <c r="G373" s="204"/>
      <c r="H373" s="81">
        <v>0.15</v>
      </c>
      <c r="I373" s="82">
        <v>1406</v>
      </c>
      <c r="J373" s="202"/>
      <c r="K373" s="131">
        <v>1054500</v>
      </c>
      <c r="L373" s="232"/>
      <c r="M373" s="82">
        <v>1406</v>
      </c>
      <c r="N373" s="83"/>
    </row>
    <row r="374" spans="1:14" ht="21">
      <c r="A374" s="203">
        <v>7</v>
      </c>
      <c r="B374" s="216" t="s">
        <v>157</v>
      </c>
      <c r="C374" s="203" t="s">
        <v>167</v>
      </c>
      <c r="D374" s="218">
        <v>990140000542</v>
      </c>
      <c r="E374" s="77" t="s">
        <v>11</v>
      </c>
      <c r="F374" s="222" t="s">
        <v>291</v>
      </c>
      <c r="G374" s="203" t="s">
        <v>159</v>
      </c>
      <c r="H374" s="81">
        <v>0.15</v>
      </c>
      <c r="I374" s="82">
        <v>6307</v>
      </c>
      <c r="J374" s="201">
        <v>1078.8</v>
      </c>
      <c r="K374" s="131">
        <v>4730250</v>
      </c>
      <c r="L374" s="234">
        <v>1078.8</v>
      </c>
      <c r="M374" s="82">
        <v>6307</v>
      </c>
      <c r="N374" s="83"/>
    </row>
    <row r="375" spans="1:14" ht="21">
      <c r="A375" s="212"/>
      <c r="B375" s="220"/>
      <c r="C375" s="212"/>
      <c r="D375" s="221"/>
      <c r="E375" s="77" t="s">
        <v>69</v>
      </c>
      <c r="F375" s="223"/>
      <c r="G375" s="212"/>
      <c r="H375" s="81">
        <v>0.15</v>
      </c>
      <c r="I375" s="82">
        <v>635</v>
      </c>
      <c r="J375" s="233"/>
      <c r="K375" s="131">
        <v>476250</v>
      </c>
      <c r="L375" s="235"/>
      <c r="M375" s="82">
        <v>635</v>
      </c>
      <c r="N375" s="83"/>
    </row>
    <row r="376" spans="1:14" ht="21">
      <c r="A376" s="204"/>
      <c r="B376" s="217"/>
      <c r="C376" s="204"/>
      <c r="D376" s="219"/>
      <c r="E376" s="77" t="s">
        <v>74</v>
      </c>
      <c r="F376" s="224"/>
      <c r="G376" s="204"/>
      <c r="H376" s="81">
        <v>0.15</v>
      </c>
      <c r="I376" s="82">
        <v>250</v>
      </c>
      <c r="J376" s="202"/>
      <c r="K376" s="131">
        <v>187500</v>
      </c>
      <c r="L376" s="236"/>
      <c r="M376" s="82">
        <v>250</v>
      </c>
      <c r="N376" s="83"/>
    </row>
    <row r="377" spans="1:14" ht="21">
      <c r="A377" s="77">
        <v>8</v>
      </c>
      <c r="B377" s="51" t="s">
        <v>157</v>
      </c>
      <c r="C377" s="84" t="s">
        <v>168</v>
      </c>
      <c r="D377" s="85">
        <v>990640002319</v>
      </c>
      <c r="E377" s="77" t="s">
        <v>11</v>
      </c>
      <c r="F377" s="86" t="s">
        <v>12</v>
      </c>
      <c r="G377" s="87" t="s">
        <v>33</v>
      </c>
      <c r="H377" s="81">
        <v>45</v>
      </c>
      <c r="I377" s="82">
        <v>3022.3</v>
      </c>
      <c r="J377" s="132">
        <v>136</v>
      </c>
      <c r="K377" s="131">
        <v>8500000</v>
      </c>
      <c r="L377" s="82">
        <v>136</v>
      </c>
      <c r="M377" s="82">
        <v>3022.3</v>
      </c>
      <c r="N377" s="83"/>
    </row>
    <row r="378" spans="1:14" ht="21">
      <c r="A378" s="203">
        <v>9</v>
      </c>
      <c r="B378" s="216" t="s">
        <v>157</v>
      </c>
      <c r="C378" s="203" t="s">
        <v>169</v>
      </c>
      <c r="D378" s="228">
        <v>41240001512</v>
      </c>
      <c r="E378" s="77" t="s">
        <v>11</v>
      </c>
      <c r="F378" s="222" t="s">
        <v>12</v>
      </c>
      <c r="G378" s="203" t="s">
        <v>33</v>
      </c>
      <c r="H378" s="81">
        <v>45</v>
      </c>
      <c r="I378" s="82">
        <v>8666.7000000000007</v>
      </c>
      <c r="J378" s="201">
        <v>500</v>
      </c>
      <c r="K378" s="131">
        <v>24375000</v>
      </c>
      <c r="L378" s="82">
        <v>390</v>
      </c>
      <c r="M378" s="82">
        <v>8666.7000000000007</v>
      </c>
      <c r="N378" s="83"/>
    </row>
    <row r="379" spans="1:14" ht="21">
      <c r="A379" s="204"/>
      <c r="B379" s="217"/>
      <c r="C379" s="204"/>
      <c r="D379" s="229"/>
      <c r="E379" s="77" t="s">
        <v>69</v>
      </c>
      <c r="F379" s="224"/>
      <c r="G379" s="204"/>
      <c r="H379" s="81">
        <v>45</v>
      </c>
      <c r="I379" s="82">
        <v>2444.5</v>
      </c>
      <c r="J379" s="202"/>
      <c r="K379" s="131">
        <v>6875000</v>
      </c>
      <c r="L379" s="82">
        <v>110</v>
      </c>
      <c r="M379" s="82">
        <v>2444.5</v>
      </c>
      <c r="N379" s="83"/>
    </row>
    <row r="380" spans="1:14" ht="40.5">
      <c r="A380" s="77">
        <v>10</v>
      </c>
      <c r="B380" s="51" t="s">
        <v>157</v>
      </c>
      <c r="C380" s="77" t="s">
        <v>168</v>
      </c>
      <c r="D380" s="85">
        <v>990640002319</v>
      </c>
      <c r="E380" s="77" t="s">
        <v>322</v>
      </c>
      <c r="F380" s="76" t="s">
        <v>12</v>
      </c>
      <c r="G380" s="77" t="s">
        <v>33</v>
      </c>
      <c r="H380" s="81">
        <v>45</v>
      </c>
      <c r="I380" s="82">
        <v>1511.2</v>
      </c>
      <c r="J380" s="131">
        <v>68</v>
      </c>
      <c r="K380" s="131">
        <v>4250000</v>
      </c>
      <c r="L380" s="82">
        <v>68</v>
      </c>
      <c r="M380" s="82">
        <v>1511.2</v>
      </c>
      <c r="N380" s="83"/>
    </row>
    <row r="381" spans="1:14" ht="21">
      <c r="A381" s="203">
        <v>11</v>
      </c>
      <c r="B381" s="216" t="s">
        <v>157</v>
      </c>
      <c r="C381" s="203" t="s">
        <v>323</v>
      </c>
      <c r="D381" s="218">
        <v>40440000289</v>
      </c>
      <c r="E381" s="77" t="s">
        <v>69</v>
      </c>
      <c r="F381" s="222" t="s">
        <v>12</v>
      </c>
      <c r="G381" s="203" t="s">
        <v>33</v>
      </c>
      <c r="H381" s="81">
        <v>39</v>
      </c>
      <c r="I381" s="82">
        <v>800</v>
      </c>
      <c r="J381" s="225">
        <v>335</v>
      </c>
      <c r="K381" s="131">
        <v>1950000</v>
      </c>
      <c r="L381" s="88">
        <v>31.2</v>
      </c>
      <c r="M381" s="82">
        <v>800</v>
      </c>
      <c r="N381" s="83"/>
    </row>
    <row r="382" spans="1:14" ht="21">
      <c r="A382" s="212"/>
      <c r="B382" s="220"/>
      <c r="C382" s="212"/>
      <c r="D382" s="221"/>
      <c r="E382" s="77" t="s">
        <v>11</v>
      </c>
      <c r="F382" s="223"/>
      <c r="G382" s="212"/>
      <c r="H382" s="81">
        <v>45</v>
      </c>
      <c r="I382" s="82">
        <v>2685</v>
      </c>
      <c r="J382" s="226"/>
      <c r="K382" s="131">
        <v>7551562.5</v>
      </c>
      <c r="L382" s="88">
        <v>120.825</v>
      </c>
      <c r="M382" s="82">
        <v>2685</v>
      </c>
      <c r="N382" s="83"/>
    </row>
    <row r="383" spans="1:14" ht="21">
      <c r="A383" s="204"/>
      <c r="B383" s="217"/>
      <c r="C383" s="204"/>
      <c r="D383" s="219"/>
      <c r="E383" s="77" t="s">
        <v>38</v>
      </c>
      <c r="F383" s="224"/>
      <c r="G383" s="204"/>
      <c r="H383" s="81">
        <v>179</v>
      </c>
      <c r="I383" s="82">
        <v>1022.21</v>
      </c>
      <c r="J383" s="227"/>
      <c r="K383" s="131">
        <v>11435937.5</v>
      </c>
      <c r="L383" s="88">
        <v>182.97499999999999</v>
      </c>
      <c r="M383" s="82">
        <v>1022.21</v>
      </c>
      <c r="N383" s="83"/>
    </row>
    <row r="384" spans="1:14" ht="21">
      <c r="A384" s="203">
        <v>12</v>
      </c>
      <c r="B384" s="216" t="s">
        <v>157</v>
      </c>
      <c r="C384" s="203" t="s">
        <v>324</v>
      </c>
      <c r="D384" s="203">
        <v>40440002116</v>
      </c>
      <c r="E384" s="77" t="s">
        <v>11</v>
      </c>
      <c r="F384" s="203" t="s">
        <v>12</v>
      </c>
      <c r="G384" s="203" t="s">
        <v>33</v>
      </c>
      <c r="H384" s="77">
        <v>45</v>
      </c>
      <c r="I384" s="77">
        <v>14666.7</v>
      </c>
      <c r="J384" s="133">
        <v>660</v>
      </c>
      <c r="K384" s="131">
        <v>41250000</v>
      </c>
      <c r="L384" s="77">
        <v>660</v>
      </c>
      <c r="M384" s="77">
        <v>14666.7</v>
      </c>
      <c r="N384" s="83"/>
    </row>
    <row r="385" spans="1:14" ht="21">
      <c r="A385" s="204"/>
      <c r="B385" s="217"/>
      <c r="C385" s="204"/>
      <c r="D385" s="204"/>
      <c r="E385" s="77" t="s">
        <v>69</v>
      </c>
      <c r="F385" s="204"/>
      <c r="G385" s="204"/>
      <c r="H385" s="77">
        <v>39</v>
      </c>
      <c r="I385" s="77">
        <v>513</v>
      </c>
      <c r="J385" s="133">
        <v>20</v>
      </c>
      <c r="K385" s="131">
        <v>1250000</v>
      </c>
      <c r="L385" s="77">
        <v>20</v>
      </c>
      <c r="M385" s="77">
        <v>513</v>
      </c>
      <c r="N385" s="83"/>
    </row>
    <row r="386" spans="1:14" ht="40.5">
      <c r="A386" s="89">
        <v>13</v>
      </c>
      <c r="B386" s="51" t="s">
        <v>157</v>
      </c>
      <c r="C386" s="77" t="s">
        <v>167</v>
      </c>
      <c r="D386" s="90">
        <v>990140000542</v>
      </c>
      <c r="E386" s="77" t="s">
        <v>322</v>
      </c>
      <c r="F386" s="77" t="s">
        <v>291</v>
      </c>
      <c r="G386" s="77" t="s">
        <v>159</v>
      </c>
      <c r="H386" s="77">
        <v>0.15</v>
      </c>
      <c r="I386" s="77">
        <v>5200</v>
      </c>
      <c r="J386" s="133">
        <v>780</v>
      </c>
      <c r="K386" s="131">
        <v>3900000</v>
      </c>
      <c r="L386" s="77">
        <v>780</v>
      </c>
      <c r="M386" s="77">
        <v>5200</v>
      </c>
      <c r="N386" s="83"/>
    </row>
    <row r="387" spans="1:14" ht="40.5">
      <c r="A387" s="203">
        <v>14</v>
      </c>
      <c r="B387" s="216" t="s">
        <v>157</v>
      </c>
      <c r="C387" s="203" t="s">
        <v>165</v>
      </c>
      <c r="D387" s="218">
        <v>980440000630</v>
      </c>
      <c r="E387" s="77" t="s">
        <v>322</v>
      </c>
      <c r="F387" s="203" t="s">
        <v>291</v>
      </c>
      <c r="G387" s="203" t="s">
        <v>159</v>
      </c>
      <c r="H387" s="203">
        <v>0.15</v>
      </c>
      <c r="I387" s="77">
        <v>8666.7000000000007</v>
      </c>
      <c r="J387" s="213">
        <v>1600</v>
      </c>
      <c r="K387" s="131">
        <v>6500000</v>
      </c>
      <c r="L387" s="77">
        <v>1300</v>
      </c>
      <c r="M387" s="77">
        <v>8666.7000000000007</v>
      </c>
      <c r="N387" s="83"/>
    </row>
    <row r="388" spans="1:14" ht="40.5">
      <c r="A388" s="212"/>
      <c r="B388" s="220"/>
      <c r="C388" s="212"/>
      <c r="D388" s="221"/>
      <c r="E388" s="77" t="s">
        <v>325</v>
      </c>
      <c r="F388" s="212"/>
      <c r="G388" s="212"/>
      <c r="H388" s="212"/>
      <c r="I388" s="77">
        <v>1500</v>
      </c>
      <c r="J388" s="214"/>
      <c r="K388" s="131">
        <v>1125000</v>
      </c>
      <c r="L388" s="77">
        <v>225</v>
      </c>
      <c r="M388" s="77">
        <v>1500</v>
      </c>
      <c r="N388" s="83"/>
    </row>
    <row r="389" spans="1:14" ht="21">
      <c r="A389" s="204"/>
      <c r="B389" s="217"/>
      <c r="C389" s="204"/>
      <c r="D389" s="219"/>
      <c r="E389" s="77" t="s">
        <v>326</v>
      </c>
      <c r="F389" s="204"/>
      <c r="G389" s="204"/>
      <c r="H389" s="204"/>
      <c r="I389" s="77">
        <v>500</v>
      </c>
      <c r="J389" s="215"/>
      <c r="K389" s="131">
        <v>375000</v>
      </c>
      <c r="L389" s="77">
        <v>75</v>
      </c>
      <c r="M389" s="77">
        <v>500</v>
      </c>
      <c r="N389" s="83"/>
    </row>
    <row r="390" spans="1:14" ht="40.5">
      <c r="A390" s="203">
        <v>15</v>
      </c>
      <c r="B390" s="216" t="s">
        <v>157</v>
      </c>
      <c r="C390" s="203" t="s">
        <v>158</v>
      </c>
      <c r="D390" s="218">
        <v>540140000014</v>
      </c>
      <c r="E390" s="77" t="s">
        <v>322</v>
      </c>
      <c r="F390" s="203" t="s">
        <v>291</v>
      </c>
      <c r="G390" s="203" t="s">
        <v>159</v>
      </c>
      <c r="H390" s="203">
        <v>0.15</v>
      </c>
      <c r="I390" s="77">
        <v>20856</v>
      </c>
      <c r="J390" s="213">
        <v>3457.35</v>
      </c>
      <c r="K390" s="201">
        <v>17286750</v>
      </c>
      <c r="L390" s="203">
        <v>3457.35</v>
      </c>
      <c r="M390" s="77">
        <v>20856</v>
      </c>
      <c r="N390" s="83"/>
    </row>
    <row r="391" spans="1:14" ht="40.5">
      <c r="A391" s="204"/>
      <c r="B391" s="217"/>
      <c r="C391" s="204"/>
      <c r="D391" s="219"/>
      <c r="E391" s="77" t="s">
        <v>325</v>
      </c>
      <c r="F391" s="204"/>
      <c r="G391" s="204"/>
      <c r="H391" s="204"/>
      <c r="I391" s="77">
        <v>2193</v>
      </c>
      <c r="J391" s="215"/>
      <c r="K391" s="202"/>
      <c r="L391" s="204"/>
      <c r="M391" s="77">
        <v>2193</v>
      </c>
      <c r="N391" s="83"/>
    </row>
    <row r="392" spans="1:14" ht="40.5">
      <c r="A392" s="89">
        <v>16</v>
      </c>
      <c r="B392" s="51" t="s">
        <v>157</v>
      </c>
      <c r="C392" s="77" t="s">
        <v>160</v>
      </c>
      <c r="D392" s="90">
        <v>980140000213</v>
      </c>
      <c r="E392" s="77" t="s">
        <v>322</v>
      </c>
      <c r="F392" s="77" t="s">
        <v>291</v>
      </c>
      <c r="G392" s="77" t="s">
        <v>327</v>
      </c>
      <c r="H392" s="77">
        <v>0.15</v>
      </c>
      <c r="I392" s="77">
        <v>13025</v>
      </c>
      <c r="J392" s="133">
        <v>1953.75</v>
      </c>
      <c r="K392" s="131">
        <v>9768750</v>
      </c>
      <c r="L392" s="77">
        <v>1953.75</v>
      </c>
      <c r="M392" s="77">
        <v>13025</v>
      </c>
      <c r="N392" s="83"/>
    </row>
    <row r="393" spans="1:14" ht="21">
      <c r="A393" s="205" t="s">
        <v>59</v>
      </c>
      <c r="B393" s="206"/>
      <c r="C393" s="206"/>
      <c r="D393" s="206"/>
      <c r="E393" s="206"/>
      <c r="F393" s="206"/>
      <c r="G393" s="206"/>
      <c r="H393" s="206"/>
      <c r="I393" s="206"/>
      <c r="J393" s="206"/>
      <c r="K393" s="206"/>
      <c r="L393" s="206"/>
      <c r="M393" s="207"/>
      <c r="N393" s="75"/>
    </row>
    <row r="394" spans="1:14" ht="21">
      <c r="A394" s="208" t="s">
        <v>21</v>
      </c>
      <c r="B394" s="209"/>
      <c r="C394" s="209"/>
      <c r="D394" s="209"/>
      <c r="E394" s="209"/>
      <c r="F394" s="209"/>
      <c r="G394" s="209"/>
      <c r="H394" s="209"/>
      <c r="I394" s="209"/>
      <c r="J394" s="209"/>
      <c r="K394" s="209"/>
      <c r="L394" s="209"/>
      <c r="M394" s="210"/>
      <c r="N394" s="91"/>
    </row>
    <row r="395" spans="1:14" ht="40.5">
      <c r="A395" s="76">
        <v>17</v>
      </c>
      <c r="B395" s="51" t="s">
        <v>157</v>
      </c>
      <c r="C395" s="76" t="s">
        <v>170</v>
      </c>
      <c r="D395" s="92">
        <v>540140000014</v>
      </c>
      <c r="E395" s="76" t="s">
        <v>11</v>
      </c>
      <c r="F395" s="76" t="s">
        <v>171</v>
      </c>
      <c r="G395" s="77" t="s">
        <v>96</v>
      </c>
      <c r="H395" s="78">
        <v>70</v>
      </c>
      <c r="I395" s="79">
        <v>3658</v>
      </c>
      <c r="J395" s="130">
        <v>256</v>
      </c>
      <c r="K395" s="130">
        <v>16384000</v>
      </c>
      <c r="L395" s="79">
        <v>256</v>
      </c>
      <c r="M395" s="79">
        <v>3658</v>
      </c>
      <c r="N395" s="75"/>
    </row>
    <row r="396" spans="1:14" ht="21">
      <c r="A396" s="76">
        <v>18</v>
      </c>
      <c r="B396" s="51" t="s">
        <v>157</v>
      </c>
      <c r="C396" s="77" t="s">
        <v>172</v>
      </c>
      <c r="D396" s="80">
        <v>140340000296</v>
      </c>
      <c r="E396" s="76" t="s">
        <v>11</v>
      </c>
      <c r="F396" s="76" t="s">
        <v>173</v>
      </c>
      <c r="G396" s="77" t="s">
        <v>174</v>
      </c>
      <c r="H396" s="78">
        <v>0.75</v>
      </c>
      <c r="I396" s="79">
        <v>200</v>
      </c>
      <c r="J396" s="130">
        <v>150</v>
      </c>
      <c r="K396" s="130">
        <v>255000</v>
      </c>
      <c r="L396" s="79">
        <v>150</v>
      </c>
      <c r="M396" s="79">
        <v>200</v>
      </c>
      <c r="N396" s="75"/>
    </row>
    <row r="397" spans="1:14" ht="21">
      <c r="A397" s="76">
        <v>19</v>
      </c>
      <c r="B397" s="51" t="s">
        <v>157</v>
      </c>
      <c r="C397" s="76" t="s">
        <v>160</v>
      </c>
      <c r="D397" s="80">
        <v>980140000213</v>
      </c>
      <c r="E397" s="76" t="s">
        <v>11</v>
      </c>
      <c r="F397" s="76" t="s">
        <v>425</v>
      </c>
      <c r="G397" s="77" t="s">
        <v>175</v>
      </c>
      <c r="H397" s="78">
        <v>1</v>
      </c>
      <c r="I397" s="79">
        <v>13000</v>
      </c>
      <c r="J397" s="130">
        <v>13000</v>
      </c>
      <c r="K397" s="130">
        <v>31395000</v>
      </c>
      <c r="L397" s="79">
        <v>13000</v>
      </c>
      <c r="M397" s="79">
        <v>13000</v>
      </c>
      <c r="N397" s="75"/>
    </row>
    <row r="398" spans="1:14" s="99" customFormat="1" ht="21">
      <c r="A398" s="211" t="s">
        <v>31</v>
      </c>
      <c r="B398" s="211"/>
      <c r="C398" s="211"/>
      <c r="D398" s="211"/>
      <c r="E398" s="211"/>
      <c r="F398" s="211"/>
      <c r="G398" s="211"/>
      <c r="H398" s="211"/>
      <c r="I398" s="105">
        <v>179394.6</v>
      </c>
      <c r="J398" s="105">
        <f>J397+J396+J395+J392+J390+J387+J386+J385+J384+J381+J380+J378+J377+J374+J371+J368+J365+J362+J361+J360+J358</f>
        <v>33172.899999999994</v>
      </c>
      <c r="K398" s="105">
        <f>K397+K396+K395+K392+K390+K389+K388+K387+K386+K385+K384+K383+K382+K381+K380+K379+K378+K377+K376+K375+K374+K373+K372+K371+K370+K369+K368+K367+K366+K365+K364+K363+K362+K361+K360+K358</f>
        <v>269053000</v>
      </c>
      <c r="L398" s="105">
        <f>L397+L396+L395+L392+L391+L390+L389+L388+L387+L386+L385+L384+L383+L382+L381+L380+L379+L378+L377+L376+L375+L374+L373+L372+L371+L370+L369+L368+L367+L366+L365+L364+L363+L362+L361+L360+L358</f>
        <v>33172.9</v>
      </c>
      <c r="M398" s="106">
        <v>179394.6</v>
      </c>
      <c r="N398" s="107"/>
    </row>
    <row r="399" spans="1:14" ht="18.75">
      <c r="A399" s="186" t="s">
        <v>20</v>
      </c>
      <c r="B399" s="187"/>
      <c r="C399" s="187"/>
      <c r="D399" s="187"/>
      <c r="E399" s="187"/>
      <c r="F399" s="187"/>
      <c r="G399" s="187"/>
      <c r="H399" s="187"/>
      <c r="I399" s="187"/>
      <c r="J399" s="187"/>
      <c r="K399" s="187"/>
      <c r="L399" s="187"/>
      <c r="M399" s="188"/>
    </row>
    <row r="400" spans="1:14" ht="18.75">
      <c r="A400" s="175" t="s">
        <v>21</v>
      </c>
      <c r="B400" s="176"/>
      <c r="C400" s="176"/>
      <c r="D400" s="176"/>
      <c r="E400" s="176"/>
      <c r="F400" s="176"/>
      <c r="G400" s="176"/>
      <c r="H400" s="176"/>
      <c r="I400" s="176"/>
      <c r="J400" s="176"/>
      <c r="K400" s="176"/>
      <c r="L400" s="176"/>
      <c r="M400" s="177"/>
    </row>
    <row r="401" spans="1:14" ht="18.75">
      <c r="A401" s="46">
        <v>1</v>
      </c>
      <c r="B401" s="46" t="s">
        <v>287</v>
      </c>
      <c r="C401" s="46" t="s">
        <v>261</v>
      </c>
      <c r="D401" s="18">
        <v>981140001541</v>
      </c>
      <c r="E401" s="46" t="s">
        <v>11</v>
      </c>
      <c r="F401" s="46" t="s">
        <v>262</v>
      </c>
      <c r="G401" s="19" t="s">
        <v>33</v>
      </c>
      <c r="H401" s="20">
        <v>37.700000000000003</v>
      </c>
      <c r="I401" s="4">
        <v>3395</v>
      </c>
      <c r="J401" s="121">
        <v>128</v>
      </c>
      <c r="K401" s="121">
        <v>8000000</v>
      </c>
      <c r="L401" s="4">
        <v>128</v>
      </c>
      <c r="M401" s="4">
        <v>3395</v>
      </c>
      <c r="N401" s="6">
        <f>J401+J403+J404+J406+J407+J408+J409+J410+J412+J413+J414</f>
        <v>1163.08</v>
      </c>
    </row>
    <row r="402" spans="1:14" ht="18.75">
      <c r="A402" s="46">
        <v>2</v>
      </c>
      <c r="B402" s="46" t="s">
        <v>288</v>
      </c>
      <c r="C402" s="46" t="s">
        <v>263</v>
      </c>
      <c r="D402" s="18">
        <v>980240001027</v>
      </c>
      <c r="E402" s="46" t="s">
        <v>11</v>
      </c>
      <c r="F402" s="46" t="s">
        <v>264</v>
      </c>
      <c r="G402" s="46" t="s">
        <v>265</v>
      </c>
      <c r="H402" s="20">
        <v>58</v>
      </c>
      <c r="I402" s="4">
        <v>8189.6</v>
      </c>
      <c r="J402" s="121">
        <v>475</v>
      </c>
      <c r="K402" s="121">
        <v>16150000</v>
      </c>
      <c r="L402" s="4">
        <v>475</v>
      </c>
      <c r="M402" s="4">
        <v>8189.6</v>
      </c>
    </row>
    <row r="403" spans="1:14" ht="18.75">
      <c r="A403" s="46">
        <v>3</v>
      </c>
      <c r="B403" s="46" t="s">
        <v>288</v>
      </c>
      <c r="C403" s="46" t="s">
        <v>263</v>
      </c>
      <c r="D403" s="21" t="s">
        <v>266</v>
      </c>
      <c r="E403" s="46" t="s">
        <v>11</v>
      </c>
      <c r="F403" s="46" t="s">
        <v>262</v>
      </c>
      <c r="G403" s="19" t="s">
        <v>33</v>
      </c>
      <c r="H403" s="20">
        <v>45</v>
      </c>
      <c r="I403" s="4">
        <v>4444.45</v>
      </c>
      <c r="J403" s="121">
        <v>200</v>
      </c>
      <c r="K403" s="121">
        <v>12500000</v>
      </c>
      <c r="L403" s="4">
        <v>200</v>
      </c>
      <c r="M403" s="4">
        <v>4444.45</v>
      </c>
    </row>
    <row r="404" spans="1:14" ht="18.75">
      <c r="A404" s="46">
        <v>4</v>
      </c>
      <c r="B404" s="46" t="s">
        <v>288</v>
      </c>
      <c r="C404" s="46" t="s">
        <v>263</v>
      </c>
      <c r="D404" s="21" t="s">
        <v>266</v>
      </c>
      <c r="E404" s="46" t="s">
        <v>69</v>
      </c>
      <c r="F404" s="46" t="s">
        <v>262</v>
      </c>
      <c r="G404" s="19" t="s">
        <v>33</v>
      </c>
      <c r="H404" s="20">
        <v>39</v>
      </c>
      <c r="I404" s="4">
        <v>1076.93</v>
      </c>
      <c r="J404" s="121">
        <v>42</v>
      </c>
      <c r="K404" s="121">
        <v>2625000</v>
      </c>
      <c r="L404" s="4">
        <v>42</v>
      </c>
      <c r="M404" s="4">
        <v>1076.93</v>
      </c>
    </row>
    <row r="405" spans="1:14" ht="18.75">
      <c r="A405" s="46">
        <v>5</v>
      </c>
      <c r="B405" s="46" t="s">
        <v>287</v>
      </c>
      <c r="C405" s="46" t="s">
        <v>267</v>
      </c>
      <c r="D405" s="21" t="s">
        <v>268</v>
      </c>
      <c r="E405" s="46" t="s">
        <v>11</v>
      </c>
      <c r="F405" s="46" t="s">
        <v>264</v>
      </c>
      <c r="G405" s="19" t="s">
        <v>265</v>
      </c>
      <c r="H405" s="20">
        <v>58</v>
      </c>
      <c r="I405" s="4">
        <v>7741.38</v>
      </c>
      <c r="J405" s="121">
        <v>449</v>
      </c>
      <c r="K405" s="121">
        <v>15266000</v>
      </c>
      <c r="L405" s="4">
        <v>449</v>
      </c>
      <c r="M405" s="4">
        <v>7741.38</v>
      </c>
    </row>
    <row r="406" spans="1:14" ht="18.75">
      <c r="A406" s="46">
        <v>6</v>
      </c>
      <c r="B406" s="46" t="s">
        <v>288</v>
      </c>
      <c r="C406" s="46" t="s">
        <v>269</v>
      </c>
      <c r="D406" s="21" t="s">
        <v>270</v>
      </c>
      <c r="E406" s="46" t="s">
        <v>11</v>
      </c>
      <c r="F406" s="46" t="s">
        <v>262</v>
      </c>
      <c r="G406" s="19" t="s">
        <v>33</v>
      </c>
      <c r="H406" s="20">
        <v>45</v>
      </c>
      <c r="I406" s="4">
        <v>4466.7</v>
      </c>
      <c r="J406" s="121">
        <v>201</v>
      </c>
      <c r="K406" s="121">
        <v>12562500</v>
      </c>
      <c r="L406" s="4">
        <v>201</v>
      </c>
      <c r="M406" s="4">
        <v>4466.7</v>
      </c>
    </row>
    <row r="407" spans="1:14" ht="18.75">
      <c r="A407" s="46">
        <v>7</v>
      </c>
      <c r="B407" s="46" t="s">
        <v>288</v>
      </c>
      <c r="C407" s="46" t="s">
        <v>271</v>
      </c>
      <c r="D407" s="21" t="s">
        <v>272</v>
      </c>
      <c r="E407" s="46" t="s">
        <v>11</v>
      </c>
      <c r="F407" s="46" t="s">
        <v>262</v>
      </c>
      <c r="G407" s="19" t="s">
        <v>33</v>
      </c>
      <c r="H407" s="20">
        <v>45</v>
      </c>
      <c r="I407" s="4">
        <v>1000</v>
      </c>
      <c r="J407" s="121">
        <v>45</v>
      </c>
      <c r="K407" s="121">
        <v>2812500</v>
      </c>
      <c r="L407" s="4">
        <v>45</v>
      </c>
      <c r="M407" s="4">
        <v>1000</v>
      </c>
    </row>
    <row r="408" spans="1:14" ht="18.75">
      <c r="A408" s="46">
        <v>8</v>
      </c>
      <c r="B408" s="46" t="s">
        <v>288</v>
      </c>
      <c r="C408" s="46" t="s">
        <v>273</v>
      </c>
      <c r="D408" s="21" t="s">
        <v>274</v>
      </c>
      <c r="E408" s="46" t="s">
        <v>38</v>
      </c>
      <c r="F408" s="46" t="s">
        <v>262</v>
      </c>
      <c r="G408" s="19" t="s">
        <v>275</v>
      </c>
      <c r="H408" s="20">
        <v>100</v>
      </c>
      <c r="I408" s="4">
        <v>3200</v>
      </c>
      <c r="J408" s="121">
        <v>320</v>
      </c>
      <c r="K408" s="121">
        <v>20000000</v>
      </c>
      <c r="L408" s="4">
        <v>320</v>
      </c>
      <c r="M408" s="4">
        <v>3200</v>
      </c>
    </row>
    <row r="409" spans="1:14" ht="18.75">
      <c r="A409" s="46">
        <v>9</v>
      </c>
      <c r="B409" s="46" t="s">
        <v>288</v>
      </c>
      <c r="C409" s="46" t="s">
        <v>276</v>
      </c>
      <c r="D409" s="21" t="s">
        <v>277</v>
      </c>
      <c r="E409" s="46" t="s">
        <v>11</v>
      </c>
      <c r="F409" s="46" t="s">
        <v>262</v>
      </c>
      <c r="G409" s="19" t="s">
        <v>33</v>
      </c>
      <c r="H409" s="20">
        <v>45</v>
      </c>
      <c r="I409" s="4">
        <v>2222.3000000000002</v>
      </c>
      <c r="J409" s="121">
        <v>100</v>
      </c>
      <c r="K409" s="121">
        <v>6250000</v>
      </c>
      <c r="L409" s="4">
        <v>100</v>
      </c>
      <c r="M409" s="4">
        <v>2222.3000000000002</v>
      </c>
    </row>
    <row r="410" spans="1:14" ht="18.75">
      <c r="A410" s="46">
        <v>10</v>
      </c>
      <c r="B410" s="46" t="s">
        <v>288</v>
      </c>
      <c r="C410" s="46" t="s">
        <v>278</v>
      </c>
      <c r="D410" s="21" t="s">
        <v>279</v>
      </c>
      <c r="E410" s="46" t="s">
        <v>190</v>
      </c>
      <c r="F410" s="46" t="s">
        <v>262</v>
      </c>
      <c r="G410" s="19" t="s">
        <v>33</v>
      </c>
      <c r="H410" s="20">
        <v>40</v>
      </c>
      <c r="I410" s="4">
        <v>2500</v>
      </c>
      <c r="J410" s="121">
        <v>100</v>
      </c>
      <c r="K410" s="121">
        <v>6250000</v>
      </c>
      <c r="L410" s="4">
        <v>100</v>
      </c>
      <c r="M410" s="4">
        <v>2500</v>
      </c>
    </row>
    <row r="411" spans="1:14" ht="18.75">
      <c r="A411" s="175" t="s">
        <v>24</v>
      </c>
      <c r="B411" s="176"/>
      <c r="C411" s="176"/>
      <c r="D411" s="176"/>
      <c r="E411" s="176"/>
      <c r="F411" s="176"/>
      <c r="G411" s="176"/>
      <c r="H411" s="176"/>
      <c r="I411" s="176"/>
      <c r="J411" s="176"/>
      <c r="K411" s="176"/>
      <c r="L411" s="176"/>
      <c r="M411" s="177"/>
    </row>
    <row r="412" spans="1:14" ht="18.75">
      <c r="A412" s="46">
        <v>11</v>
      </c>
      <c r="B412" s="46" t="s">
        <v>287</v>
      </c>
      <c r="C412" s="46" t="s">
        <v>280</v>
      </c>
      <c r="D412" s="18">
        <v>120740010303</v>
      </c>
      <c r="E412" s="46" t="s">
        <v>79</v>
      </c>
      <c r="F412" s="46" t="s">
        <v>262</v>
      </c>
      <c r="G412" s="19" t="s">
        <v>33</v>
      </c>
      <c r="H412" s="20">
        <v>161</v>
      </c>
      <c r="I412" s="4">
        <v>106</v>
      </c>
      <c r="J412" s="121">
        <v>17.059999999999999</v>
      </c>
      <c r="K412" s="121">
        <v>1066250</v>
      </c>
      <c r="L412" s="4">
        <v>17.059999999999999</v>
      </c>
      <c r="M412" s="4">
        <v>106</v>
      </c>
    </row>
    <row r="413" spans="1:14" ht="18.75">
      <c r="A413" s="46">
        <v>12</v>
      </c>
      <c r="B413" s="46" t="s">
        <v>288</v>
      </c>
      <c r="C413" s="46" t="s">
        <v>280</v>
      </c>
      <c r="D413" s="18">
        <v>120740010303</v>
      </c>
      <c r="E413" s="19" t="s">
        <v>281</v>
      </c>
      <c r="F413" s="46" t="s">
        <v>262</v>
      </c>
      <c r="G413" s="19" t="s">
        <v>33</v>
      </c>
      <c r="H413" s="20">
        <v>161</v>
      </c>
      <c r="I413" s="4">
        <v>27</v>
      </c>
      <c r="J413" s="121">
        <v>4.3499999999999996</v>
      </c>
      <c r="K413" s="121">
        <v>271875</v>
      </c>
      <c r="L413" s="4">
        <v>4.3499999999999996</v>
      </c>
      <c r="M413" s="4">
        <v>27</v>
      </c>
    </row>
    <row r="414" spans="1:14" ht="18.75">
      <c r="A414" s="46">
        <v>13</v>
      </c>
      <c r="B414" s="46" t="s">
        <v>287</v>
      </c>
      <c r="C414" s="46" t="s">
        <v>280</v>
      </c>
      <c r="D414" s="18">
        <v>120740010303</v>
      </c>
      <c r="E414" s="46" t="s">
        <v>69</v>
      </c>
      <c r="F414" s="46" t="s">
        <v>262</v>
      </c>
      <c r="G414" s="19" t="s">
        <v>33</v>
      </c>
      <c r="H414" s="20">
        <v>39</v>
      </c>
      <c r="I414" s="4">
        <v>145.5</v>
      </c>
      <c r="J414" s="121">
        <v>5.67</v>
      </c>
      <c r="K414" s="121">
        <v>354375</v>
      </c>
      <c r="L414" s="4">
        <v>5.67</v>
      </c>
      <c r="M414" s="4">
        <v>145.5</v>
      </c>
    </row>
    <row r="415" spans="1:14" ht="18.75">
      <c r="A415" s="46">
        <v>14</v>
      </c>
      <c r="B415" s="46" t="s">
        <v>288</v>
      </c>
      <c r="C415" s="46" t="s">
        <v>280</v>
      </c>
      <c r="D415" s="18">
        <v>120740010303</v>
      </c>
      <c r="E415" s="46" t="s">
        <v>282</v>
      </c>
      <c r="F415" s="46" t="s">
        <v>283</v>
      </c>
      <c r="G415" s="46" t="s">
        <v>265</v>
      </c>
      <c r="H415" s="20">
        <v>102</v>
      </c>
      <c r="I415" s="4">
        <v>37</v>
      </c>
      <c r="J415" s="121">
        <v>3.77</v>
      </c>
      <c r="K415" s="121">
        <v>128180</v>
      </c>
      <c r="L415" s="4">
        <v>3.77</v>
      </c>
      <c r="M415" s="4">
        <v>37</v>
      </c>
    </row>
    <row r="416" spans="1:14" ht="18.75">
      <c r="A416" s="175" t="s">
        <v>29</v>
      </c>
      <c r="B416" s="176"/>
      <c r="C416" s="176"/>
      <c r="D416" s="176"/>
      <c r="E416" s="176"/>
      <c r="F416" s="176"/>
      <c r="G416" s="176"/>
      <c r="H416" s="176"/>
      <c r="I416" s="176"/>
      <c r="J416" s="176"/>
      <c r="K416" s="176"/>
      <c r="L416" s="176"/>
      <c r="M416" s="177"/>
    </row>
    <row r="417" spans="1:14" ht="18.75">
      <c r="A417" s="46">
        <v>15</v>
      </c>
      <c r="B417" s="46" t="s">
        <v>288</v>
      </c>
      <c r="C417" s="46" t="s">
        <v>284</v>
      </c>
      <c r="D417" s="18">
        <v>690108350184</v>
      </c>
      <c r="E417" s="46" t="s">
        <v>69</v>
      </c>
      <c r="F417" s="46" t="s">
        <v>264</v>
      </c>
      <c r="G417" s="19" t="s">
        <v>265</v>
      </c>
      <c r="H417" s="20">
        <v>44</v>
      </c>
      <c r="I417" s="4">
        <v>11.2</v>
      </c>
      <c r="J417" s="121">
        <v>0.49</v>
      </c>
      <c r="K417" s="121">
        <v>16660</v>
      </c>
      <c r="L417" s="4">
        <v>0.49</v>
      </c>
      <c r="M417" s="4">
        <v>11.2</v>
      </c>
    </row>
    <row r="418" spans="1:14" ht="18.75">
      <c r="A418" s="46">
        <v>16</v>
      </c>
      <c r="B418" s="46" t="s">
        <v>288</v>
      </c>
      <c r="C418" s="46" t="s">
        <v>284</v>
      </c>
      <c r="D418" s="18">
        <v>690108350184</v>
      </c>
      <c r="E418" s="46" t="s">
        <v>79</v>
      </c>
      <c r="F418" s="46" t="s">
        <v>264</v>
      </c>
      <c r="G418" s="46" t="s">
        <v>265</v>
      </c>
      <c r="H418" s="20">
        <v>58</v>
      </c>
      <c r="I418" s="4">
        <v>16.5</v>
      </c>
      <c r="J418" s="121">
        <v>0.95</v>
      </c>
      <c r="K418" s="121">
        <v>32300</v>
      </c>
      <c r="L418" s="4">
        <v>0.95</v>
      </c>
      <c r="M418" s="4">
        <v>16.5</v>
      </c>
    </row>
    <row r="419" spans="1:14" ht="18.75">
      <c r="A419" s="46">
        <v>17</v>
      </c>
      <c r="B419" s="46" t="s">
        <v>288</v>
      </c>
      <c r="C419" s="46" t="s">
        <v>284</v>
      </c>
      <c r="D419" s="18">
        <v>690108350184</v>
      </c>
      <c r="E419" s="46" t="s">
        <v>281</v>
      </c>
      <c r="F419" s="46" t="s">
        <v>264</v>
      </c>
      <c r="G419" s="19" t="s">
        <v>265</v>
      </c>
      <c r="H419" s="20">
        <v>175</v>
      </c>
      <c r="I419" s="4">
        <v>12.9</v>
      </c>
      <c r="J419" s="121">
        <v>2.2599999999999998</v>
      </c>
      <c r="K419" s="121">
        <v>76840</v>
      </c>
      <c r="L419" s="4">
        <v>2.2599999999999998</v>
      </c>
      <c r="M419" s="4">
        <v>12.9</v>
      </c>
    </row>
    <row r="420" spans="1:14" ht="18.75">
      <c r="A420" s="189" t="s">
        <v>59</v>
      </c>
      <c r="B420" s="199"/>
      <c r="C420" s="199"/>
      <c r="D420" s="199"/>
      <c r="E420" s="199"/>
      <c r="F420" s="199"/>
      <c r="G420" s="199"/>
      <c r="H420" s="199"/>
      <c r="I420" s="199"/>
      <c r="J420" s="199"/>
      <c r="K420" s="199"/>
      <c r="L420" s="199"/>
      <c r="M420" s="200"/>
    </row>
    <row r="421" spans="1:14" ht="18.75">
      <c r="A421" s="175" t="s">
        <v>21</v>
      </c>
      <c r="B421" s="176"/>
      <c r="C421" s="176"/>
      <c r="D421" s="176"/>
      <c r="E421" s="176"/>
      <c r="F421" s="176"/>
      <c r="G421" s="176"/>
      <c r="H421" s="176"/>
      <c r="I421" s="176"/>
      <c r="J421" s="176"/>
      <c r="K421" s="176"/>
      <c r="L421" s="176"/>
      <c r="M421" s="177"/>
    </row>
    <row r="422" spans="1:14" ht="18.75">
      <c r="A422" s="46">
        <v>18</v>
      </c>
      <c r="B422" s="46" t="s">
        <v>288</v>
      </c>
      <c r="C422" s="46" t="s">
        <v>276</v>
      </c>
      <c r="D422" s="21" t="s">
        <v>277</v>
      </c>
      <c r="E422" s="46" t="s">
        <v>11</v>
      </c>
      <c r="F422" s="46" t="s">
        <v>285</v>
      </c>
      <c r="G422" s="46" t="s">
        <v>153</v>
      </c>
      <c r="H422" s="20" t="s">
        <v>286</v>
      </c>
      <c r="I422" s="4">
        <v>5643</v>
      </c>
      <c r="J422" s="121">
        <v>5643</v>
      </c>
      <c r="K422" s="121">
        <v>13627845</v>
      </c>
      <c r="L422" s="4">
        <v>5643</v>
      </c>
      <c r="M422" s="4">
        <v>5643</v>
      </c>
    </row>
    <row r="423" spans="1:14" ht="18.75">
      <c r="A423" s="46">
        <v>19</v>
      </c>
      <c r="B423" s="46" t="s">
        <v>288</v>
      </c>
      <c r="C423" s="19" t="s">
        <v>276</v>
      </c>
      <c r="D423" s="21" t="s">
        <v>277</v>
      </c>
      <c r="E423" s="46" t="s">
        <v>163</v>
      </c>
      <c r="F423" s="46" t="s">
        <v>285</v>
      </c>
      <c r="G423" s="46" t="s">
        <v>153</v>
      </c>
      <c r="H423" s="20" t="s">
        <v>286</v>
      </c>
      <c r="I423" s="4">
        <v>357</v>
      </c>
      <c r="J423" s="121">
        <v>357</v>
      </c>
      <c r="K423" s="121">
        <v>862155</v>
      </c>
      <c r="L423" s="4">
        <v>357</v>
      </c>
      <c r="M423" s="4">
        <v>357</v>
      </c>
    </row>
    <row r="424" spans="1:14" s="99" customFormat="1" ht="20.25">
      <c r="A424" s="183" t="s">
        <v>31</v>
      </c>
      <c r="B424" s="183"/>
      <c r="C424" s="183"/>
      <c r="D424" s="183"/>
      <c r="E424" s="183"/>
      <c r="F424" s="183"/>
      <c r="G424" s="183"/>
      <c r="H424" s="183"/>
      <c r="I424" s="100">
        <f>I423+I422+I419+I418+I417+I415+I414+I413+I412+I410+I409+I408+I407+I406+I405+I404+I403+I402+I401</f>
        <v>44592.46</v>
      </c>
      <c r="J424" s="100">
        <f>J423+J422+J419+J418+J417+J415+J414+J413+J412+J410+J409+J408+J407+J406+J405+J404+J403+J402+J401</f>
        <v>8094.5500000000011</v>
      </c>
      <c r="K424" s="100">
        <f>K423+K422+K419+K418+K417+K415+K414+K413+K412+K410+K409+K408+K407+K406+K405+K404+K403+K402+K401</f>
        <v>118852480</v>
      </c>
      <c r="L424" s="100">
        <f>L423+L422+L419+L418+L417+L415+L414+L413+L412+L410+L409+L408+L407+L406+L405+L404+L403+L402+L401</f>
        <v>8094.5500000000011</v>
      </c>
      <c r="M424" s="100">
        <f>M423+M422+M419+M418+M417+M415+M414+M413+M412+M410+M409+M408+M407+M406+M405+M404+M403+M402+M401</f>
        <v>44592.46</v>
      </c>
    </row>
    <row r="425" spans="1:14" ht="18.75">
      <c r="A425" s="189" t="s">
        <v>20</v>
      </c>
      <c r="B425" s="199"/>
      <c r="C425" s="199"/>
      <c r="D425" s="199"/>
      <c r="E425" s="199"/>
      <c r="F425" s="199"/>
      <c r="G425" s="199"/>
      <c r="H425" s="199"/>
      <c r="I425" s="199"/>
      <c r="J425" s="199"/>
      <c r="K425" s="199"/>
      <c r="L425" s="199"/>
      <c r="M425" s="200"/>
    </row>
    <row r="426" spans="1:14" ht="18.75">
      <c r="A426" s="175" t="s">
        <v>21</v>
      </c>
      <c r="B426" s="176"/>
      <c r="C426" s="176"/>
      <c r="D426" s="176"/>
      <c r="E426" s="176"/>
      <c r="F426" s="176"/>
      <c r="G426" s="176"/>
      <c r="H426" s="176"/>
      <c r="I426" s="176"/>
      <c r="J426" s="176"/>
      <c r="K426" s="176"/>
      <c r="L426" s="176"/>
      <c r="M426" s="177"/>
    </row>
    <row r="427" spans="1:14" ht="18.75">
      <c r="A427" s="184">
        <v>1</v>
      </c>
      <c r="B427" s="184" t="s">
        <v>176</v>
      </c>
      <c r="C427" s="184" t="s">
        <v>177</v>
      </c>
      <c r="D427" s="196" t="s">
        <v>178</v>
      </c>
      <c r="E427" s="10" t="s">
        <v>11</v>
      </c>
      <c r="F427" s="10" t="s">
        <v>12</v>
      </c>
      <c r="G427" s="184" t="s">
        <v>33</v>
      </c>
      <c r="H427" s="20">
        <v>45</v>
      </c>
      <c r="I427" s="4">
        <v>10378</v>
      </c>
      <c r="J427" s="5">
        <v>467</v>
      </c>
      <c r="K427" s="5">
        <v>29187500</v>
      </c>
      <c r="L427" s="4">
        <v>467</v>
      </c>
      <c r="M427" s="4">
        <v>10378</v>
      </c>
      <c r="N427" s="141">
        <f>J427+J428+J429+J430+J431+J432+J433+J434+J435+J436+J437+J438+J439+J440+J441+J442+J450+J454+J455+J456</f>
        <v>1613.9999999999998</v>
      </c>
    </row>
    <row r="428" spans="1:14" ht="18.75">
      <c r="A428" s="192"/>
      <c r="B428" s="192"/>
      <c r="C428" s="192"/>
      <c r="D428" s="197"/>
      <c r="E428" s="10" t="s">
        <v>69</v>
      </c>
      <c r="F428" s="10" t="s">
        <v>12</v>
      </c>
      <c r="G428" s="192"/>
      <c r="H428" s="20">
        <v>39</v>
      </c>
      <c r="I428" s="4">
        <v>2359</v>
      </c>
      <c r="J428" s="5">
        <v>92</v>
      </c>
      <c r="K428" s="5">
        <v>5750000</v>
      </c>
      <c r="L428" s="4">
        <v>92</v>
      </c>
      <c r="M428" s="4">
        <v>2359</v>
      </c>
    </row>
    <row r="429" spans="1:14" ht="18.75">
      <c r="A429" s="192"/>
      <c r="B429" s="192"/>
      <c r="C429" s="185"/>
      <c r="D429" s="198"/>
      <c r="E429" s="10" t="s">
        <v>85</v>
      </c>
      <c r="F429" s="10" t="s">
        <v>12</v>
      </c>
      <c r="G429" s="185"/>
      <c r="H429" s="20">
        <v>41</v>
      </c>
      <c r="I429" s="4">
        <v>1073</v>
      </c>
      <c r="J429" s="5">
        <v>44</v>
      </c>
      <c r="K429" s="5">
        <v>2750000</v>
      </c>
      <c r="L429" s="4">
        <v>44</v>
      </c>
      <c r="M429" s="4">
        <v>1073</v>
      </c>
    </row>
    <row r="430" spans="1:14" ht="18.75">
      <c r="A430" s="185"/>
      <c r="B430" s="185"/>
      <c r="C430" s="31" t="s">
        <v>179</v>
      </c>
      <c r="D430" s="34" t="s">
        <v>180</v>
      </c>
      <c r="E430" s="10" t="s">
        <v>11</v>
      </c>
      <c r="F430" s="10" t="s">
        <v>12</v>
      </c>
      <c r="G430" s="10" t="s">
        <v>181</v>
      </c>
      <c r="H430" s="20">
        <v>45</v>
      </c>
      <c r="I430" s="4">
        <v>1422</v>
      </c>
      <c r="J430" s="5">
        <v>64</v>
      </c>
      <c r="K430" s="5">
        <v>4000000</v>
      </c>
      <c r="L430" s="4">
        <v>64</v>
      </c>
      <c r="M430" s="4">
        <v>1422</v>
      </c>
    </row>
    <row r="431" spans="1:14" ht="18.75">
      <c r="A431" s="10">
        <v>2</v>
      </c>
      <c r="B431" s="10" t="s">
        <v>176</v>
      </c>
      <c r="C431" s="31" t="s">
        <v>182</v>
      </c>
      <c r="D431" s="34" t="s">
        <v>183</v>
      </c>
      <c r="E431" s="10" t="s">
        <v>11</v>
      </c>
      <c r="F431" s="10" t="s">
        <v>12</v>
      </c>
      <c r="G431" s="10" t="s">
        <v>181</v>
      </c>
      <c r="H431" s="20">
        <v>45</v>
      </c>
      <c r="I431" s="4">
        <v>4267</v>
      </c>
      <c r="J431" s="5">
        <v>192</v>
      </c>
      <c r="K431" s="5">
        <v>12000000</v>
      </c>
      <c r="L431" s="4">
        <v>192</v>
      </c>
      <c r="M431" s="4">
        <v>4267</v>
      </c>
    </row>
    <row r="432" spans="1:14" ht="18.75">
      <c r="A432" s="184">
        <v>3</v>
      </c>
      <c r="B432" s="184" t="s">
        <v>176</v>
      </c>
      <c r="C432" s="184" t="s">
        <v>184</v>
      </c>
      <c r="D432" s="196" t="s">
        <v>185</v>
      </c>
      <c r="E432" s="10" t="s">
        <v>11</v>
      </c>
      <c r="F432" s="10" t="s">
        <v>12</v>
      </c>
      <c r="G432" s="184" t="s">
        <v>181</v>
      </c>
      <c r="H432" s="20">
        <v>45</v>
      </c>
      <c r="I432" s="4">
        <v>3355</v>
      </c>
      <c r="J432" s="5">
        <v>151</v>
      </c>
      <c r="K432" s="5">
        <v>9437500</v>
      </c>
      <c r="L432" s="4">
        <v>151</v>
      </c>
      <c r="M432" s="4">
        <v>3355</v>
      </c>
    </row>
    <row r="433" spans="1:13" ht="18.75">
      <c r="A433" s="185"/>
      <c r="B433" s="185"/>
      <c r="C433" s="185"/>
      <c r="D433" s="198"/>
      <c r="E433" s="10" t="s">
        <v>145</v>
      </c>
      <c r="F433" s="10" t="s">
        <v>12</v>
      </c>
      <c r="G433" s="185"/>
      <c r="H433" s="20">
        <v>179</v>
      </c>
      <c r="I433" s="4">
        <v>497</v>
      </c>
      <c r="J433" s="5">
        <v>89</v>
      </c>
      <c r="K433" s="5">
        <v>5562500</v>
      </c>
      <c r="L433" s="4">
        <v>89</v>
      </c>
      <c r="M433" s="4">
        <v>497</v>
      </c>
    </row>
    <row r="434" spans="1:13" ht="18.75">
      <c r="A434" s="10">
        <v>4</v>
      </c>
      <c r="B434" s="10" t="s">
        <v>176</v>
      </c>
      <c r="C434" s="31" t="s">
        <v>186</v>
      </c>
      <c r="D434" s="34" t="s">
        <v>187</v>
      </c>
      <c r="E434" s="10" t="s">
        <v>74</v>
      </c>
      <c r="F434" s="10" t="s">
        <v>12</v>
      </c>
      <c r="G434" s="31" t="s">
        <v>181</v>
      </c>
      <c r="H434" s="20">
        <v>40</v>
      </c>
      <c r="I434" s="4">
        <v>3350</v>
      </c>
      <c r="J434" s="5">
        <v>134</v>
      </c>
      <c r="K434" s="5">
        <v>8375000</v>
      </c>
      <c r="L434" s="4">
        <v>134</v>
      </c>
      <c r="M434" s="4">
        <v>3350</v>
      </c>
    </row>
    <row r="435" spans="1:13" ht="18.75">
      <c r="A435" s="184">
        <v>5</v>
      </c>
      <c r="B435" s="184" t="s">
        <v>176</v>
      </c>
      <c r="C435" s="193" t="s">
        <v>188</v>
      </c>
      <c r="D435" s="196" t="s">
        <v>189</v>
      </c>
      <c r="E435" s="10" t="s">
        <v>11</v>
      </c>
      <c r="F435" s="184" t="s">
        <v>12</v>
      </c>
      <c r="G435" s="184" t="s">
        <v>181</v>
      </c>
      <c r="H435" s="20">
        <v>45</v>
      </c>
      <c r="I435" s="4">
        <v>2500</v>
      </c>
      <c r="J435" s="5">
        <v>112.5</v>
      </c>
      <c r="K435" s="5">
        <v>7031250</v>
      </c>
      <c r="L435" s="4">
        <v>112.5</v>
      </c>
      <c r="M435" s="4">
        <v>2500</v>
      </c>
    </row>
    <row r="436" spans="1:13" ht="18.75">
      <c r="A436" s="192"/>
      <c r="B436" s="192"/>
      <c r="C436" s="194"/>
      <c r="D436" s="197"/>
      <c r="E436" s="10" t="s">
        <v>69</v>
      </c>
      <c r="F436" s="192"/>
      <c r="G436" s="192"/>
      <c r="H436" s="20">
        <v>39</v>
      </c>
      <c r="I436" s="4">
        <v>130</v>
      </c>
      <c r="J436" s="5">
        <v>5.07</v>
      </c>
      <c r="K436" s="5">
        <v>316875</v>
      </c>
      <c r="L436" s="4">
        <v>5.07</v>
      </c>
      <c r="M436" s="4">
        <v>130</v>
      </c>
    </row>
    <row r="437" spans="1:13" ht="18.75">
      <c r="A437" s="192"/>
      <c r="B437" s="192"/>
      <c r="C437" s="194"/>
      <c r="D437" s="197"/>
      <c r="E437" s="10" t="s">
        <v>163</v>
      </c>
      <c r="F437" s="192"/>
      <c r="G437" s="192"/>
      <c r="H437" s="20">
        <v>36</v>
      </c>
      <c r="I437" s="4">
        <v>30</v>
      </c>
      <c r="J437" s="5">
        <v>1.08</v>
      </c>
      <c r="K437" s="5">
        <v>67500</v>
      </c>
      <c r="L437" s="4">
        <v>1.08</v>
      </c>
      <c r="M437" s="4">
        <v>30</v>
      </c>
    </row>
    <row r="438" spans="1:13" ht="18.75">
      <c r="A438" s="192"/>
      <c r="B438" s="192"/>
      <c r="C438" s="194"/>
      <c r="D438" s="197"/>
      <c r="E438" s="10" t="s">
        <v>190</v>
      </c>
      <c r="F438" s="192"/>
      <c r="G438" s="192"/>
      <c r="H438" s="20">
        <v>40</v>
      </c>
      <c r="I438" s="4">
        <v>19</v>
      </c>
      <c r="J438" s="5">
        <v>0.76</v>
      </c>
      <c r="K438" s="5">
        <v>47500</v>
      </c>
      <c r="L438" s="4">
        <v>0.76</v>
      </c>
      <c r="M438" s="4">
        <v>19</v>
      </c>
    </row>
    <row r="439" spans="1:13" ht="18.75">
      <c r="A439" s="192"/>
      <c r="B439" s="192"/>
      <c r="C439" s="194"/>
      <c r="D439" s="197"/>
      <c r="E439" s="10" t="s">
        <v>74</v>
      </c>
      <c r="F439" s="192"/>
      <c r="G439" s="192"/>
      <c r="H439" s="20">
        <v>40</v>
      </c>
      <c r="I439" s="4">
        <v>500</v>
      </c>
      <c r="J439" s="5">
        <v>20</v>
      </c>
      <c r="K439" s="5">
        <v>1250000</v>
      </c>
      <c r="L439" s="4">
        <v>20</v>
      </c>
      <c r="M439" s="4">
        <v>500</v>
      </c>
    </row>
    <row r="440" spans="1:13" ht="18.75">
      <c r="A440" s="192"/>
      <c r="B440" s="192"/>
      <c r="C440" s="194"/>
      <c r="D440" s="197"/>
      <c r="E440" s="10" t="s">
        <v>85</v>
      </c>
      <c r="F440" s="192"/>
      <c r="G440" s="192"/>
      <c r="H440" s="20">
        <v>41</v>
      </c>
      <c r="I440" s="4">
        <v>380</v>
      </c>
      <c r="J440" s="5">
        <v>15.58</v>
      </c>
      <c r="K440" s="5">
        <v>973750</v>
      </c>
      <c r="L440" s="4">
        <v>15.58</v>
      </c>
      <c r="M440" s="4">
        <v>380</v>
      </c>
    </row>
    <row r="441" spans="1:13" ht="18.75">
      <c r="A441" s="192"/>
      <c r="B441" s="192"/>
      <c r="C441" s="194"/>
      <c r="D441" s="197"/>
      <c r="E441" s="10" t="s">
        <v>72</v>
      </c>
      <c r="F441" s="192"/>
      <c r="G441" s="192"/>
      <c r="H441" s="20">
        <v>63</v>
      </c>
      <c r="I441" s="4">
        <v>200</v>
      </c>
      <c r="J441" s="5">
        <v>12.6</v>
      </c>
      <c r="K441" s="5">
        <v>787500</v>
      </c>
      <c r="L441" s="4">
        <v>12.6</v>
      </c>
      <c r="M441" s="4">
        <v>200</v>
      </c>
    </row>
    <row r="442" spans="1:13" ht="18.75">
      <c r="A442" s="192"/>
      <c r="B442" s="192"/>
      <c r="C442" s="194"/>
      <c r="D442" s="197"/>
      <c r="E442" s="10" t="s">
        <v>145</v>
      </c>
      <c r="F442" s="185"/>
      <c r="G442" s="185"/>
      <c r="H442" s="20">
        <v>179</v>
      </c>
      <c r="I442" s="4">
        <v>119.6</v>
      </c>
      <c r="J442" s="5">
        <v>21.41</v>
      </c>
      <c r="K442" s="5">
        <v>1338125</v>
      </c>
      <c r="L442" s="4">
        <v>21.41</v>
      </c>
      <c r="M442" s="4">
        <v>119.6</v>
      </c>
    </row>
    <row r="443" spans="1:13" ht="18.75">
      <c r="A443" s="192"/>
      <c r="B443" s="192"/>
      <c r="C443" s="194"/>
      <c r="D443" s="197"/>
      <c r="E443" s="10" t="s">
        <v>11</v>
      </c>
      <c r="F443" s="193" t="s">
        <v>161</v>
      </c>
      <c r="G443" s="184" t="s">
        <v>35</v>
      </c>
      <c r="H443" s="20">
        <v>58</v>
      </c>
      <c r="I443" s="4">
        <v>2500</v>
      </c>
      <c r="J443" s="5">
        <v>145</v>
      </c>
      <c r="K443" s="5">
        <v>4930000</v>
      </c>
      <c r="L443" s="4">
        <v>145</v>
      </c>
      <c r="M443" s="4">
        <v>2500</v>
      </c>
    </row>
    <row r="444" spans="1:13" ht="18.75">
      <c r="A444" s="192"/>
      <c r="B444" s="192"/>
      <c r="C444" s="194"/>
      <c r="D444" s="197"/>
      <c r="E444" s="10" t="s">
        <v>69</v>
      </c>
      <c r="F444" s="194"/>
      <c r="G444" s="192"/>
      <c r="H444" s="20">
        <v>44</v>
      </c>
      <c r="I444" s="4">
        <v>250</v>
      </c>
      <c r="J444" s="5">
        <v>5.72</v>
      </c>
      <c r="K444" s="5">
        <v>194480</v>
      </c>
      <c r="L444" s="4">
        <v>5.72</v>
      </c>
      <c r="M444" s="4">
        <v>250</v>
      </c>
    </row>
    <row r="445" spans="1:13" ht="18.75">
      <c r="A445" s="192"/>
      <c r="B445" s="192"/>
      <c r="C445" s="194"/>
      <c r="D445" s="197"/>
      <c r="E445" s="10" t="s">
        <v>163</v>
      </c>
      <c r="F445" s="194"/>
      <c r="G445" s="192"/>
      <c r="H445" s="20">
        <v>29</v>
      </c>
      <c r="I445" s="4">
        <v>30</v>
      </c>
      <c r="J445" s="5">
        <v>0.87</v>
      </c>
      <c r="K445" s="5">
        <v>29580</v>
      </c>
      <c r="L445" s="4">
        <v>0.87</v>
      </c>
      <c r="M445" s="4">
        <v>30</v>
      </c>
    </row>
    <row r="446" spans="1:13" ht="18.75">
      <c r="A446" s="192"/>
      <c r="B446" s="192"/>
      <c r="C446" s="194"/>
      <c r="D446" s="197"/>
      <c r="E446" s="10" t="s">
        <v>190</v>
      </c>
      <c r="F446" s="194"/>
      <c r="G446" s="192"/>
      <c r="H446" s="20">
        <v>44</v>
      </c>
      <c r="I446" s="4">
        <v>19</v>
      </c>
      <c r="J446" s="35">
        <v>0.83599999999999997</v>
      </c>
      <c r="K446" s="5">
        <v>28424</v>
      </c>
      <c r="L446" s="36">
        <v>0.83599999999999997</v>
      </c>
      <c r="M446" s="4">
        <v>19</v>
      </c>
    </row>
    <row r="447" spans="1:13" ht="18.75">
      <c r="A447" s="192"/>
      <c r="B447" s="192"/>
      <c r="C447" s="194"/>
      <c r="D447" s="197"/>
      <c r="E447" s="10" t="s">
        <v>74</v>
      </c>
      <c r="F447" s="194"/>
      <c r="G447" s="192"/>
      <c r="H447" s="20">
        <v>44</v>
      </c>
      <c r="I447" s="4">
        <v>500</v>
      </c>
      <c r="J447" s="5">
        <v>22</v>
      </c>
      <c r="K447" s="5">
        <v>748000</v>
      </c>
      <c r="L447" s="4">
        <v>22</v>
      </c>
      <c r="M447" s="4">
        <v>500</v>
      </c>
    </row>
    <row r="448" spans="1:13" ht="18.75">
      <c r="A448" s="192"/>
      <c r="B448" s="192"/>
      <c r="C448" s="194"/>
      <c r="D448" s="197"/>
      <c r="E448" s="10" t="s">
        <v>85</v>
      </c>
      <c r="F448" s="194"/>
      <c r="G448" s="192"/>
      <c r="H448" s="20">
        <v>44</v>
      </c>
      <c r="I448" s="4">
        <v>380</v>
      </c>
      <c r="J448" s="5">
        <v>11.02</v>
      </c>
      <c r="K448" s="5">
        <v>374680</v>
      </c>
      <c r="L448" s="4">
        <v>11.02</v>
      </c>
      <c r="M448" s="4">
        <v>380</v>
      </c>
    </row>
    <row r="449" spans="1:13" ht="37.5">
      <c r="A449" s="185"/>
      <c r="B449" s="185"/>
      <c r="C449" s="195"/>
      <c r="D449" s="198"/>
      <c r="E449" s="19" t="s">
        <v>191</v>
      </c>
      <c r="F449" s="195"/>
      <c r="G449" s="185"/>
      <c r="H449" s="20">
        <v>102</v>
      </c>
      <c r="I449" s="4">
        <v>152.5</v>
      </c>
      <c r="J449" s="35">
        <v>15.554</v>
      </c>
      <c r="K449" s="5">
        <v>528836</v>
      </c>
      <c r="L449" s="36">
        <v>15.554</v>
      </c>
      <c r="M449" s="4">
        <v>152.5</v>
      </c>
    </row>
    <row r="450" spans="1:13" ht="18.75">
      <c r="A450" s="10">
        <v>6</v>
      </c>
      <c r="B450" s="10" t="s">
        <v>176</v>
      </c>
      <c r="C450" s="30" t="s">
        <v>192</v>
      </c>
      <c r="D450" s="34" t="s">
        <v>193</v>
      </c>
      <c r="E450" s="19" t="s">
        <v>11</v>
      </c>
      <c r="F450" s="31" t="s">
        <v>12</v>
      </c>
      <c r="G450" s="31" t="s">
        <v>181</v>
      </c>
      <c r="H450" s="20">
        <v>45</v>
      </c>
      <c r="I450" s="4">
        <v>1422</v>
      </c>
      <c r="J450" s="35">
        <v>64</v>
      </c>
      <c r="K450" s="5">
        <v>4000000</v>
      </c>
      <c r="L450" s="36">
        <v>64</v>
      </c>
      <c r="M450" s="4">
        <v>1422</v>
      </c>
    </row>
    <row r="451" spans="1:13" ht="18.75">
      <c r="A451" s="175" t="s">
        <v>24</v>
      </c>
      <c r="B451" s="176"/>
      <c r="C451" s="176"/>
      <c r="D451" s="176"/>
      <c r="E451" s="176"/>
      <c r="F451" s="176"/>
      <c r="G451" s="176"/>
      <c r="H451" s="176"/>
      <c r="I451" s="176"/>
      <c r="J451" s="176"/>
      <c r="K451" s="176"/>
      <c r="L451" s="176"/>
      <c r="M451" s="177"/>
    </row>
    <row r="452" spans="1:13" ht="18.75">
      <c r="A452" s="184">
        <v>7</v>
      </c>
      <c r="B452" s="184" t="s">
        <v>176</v>
      </c>
      <c r="C452" s="193" t="s">
        <v>194</v>
      </c>
      <c r="D452" s="196" t="s">
        <v>195</v>
      </c>
      <c r="E452" s="19" t="s">
        <v>79</v>
      </c>
      <c r="F452" s="184" t="s">
        <v>161</v>
      </c>
      <c r="G452" s="184" t="s">
        <v>35</v>
      </c>
      <c r="H452" s="20">
        <v>58</v>
      </c>
      <c r="I452" s="4">
        <v>140</v>
      </c>
      <c r="J452" s="5">
        <v>8.1</v>
      </c>
      <c r="K452" s="5">
        <v>275400</v>
      </c>
      <c r="L452" s="4">
        <v>8.1</v>
      </c>
      <c r="M452" s="4">
        <v>140</v>
      </c>
    </row>
    <row r="453" spans="1:13" ht="18.75">
      <c r="A453" s="192"/>
      <c r="B453" s="192"/>
      <c r="C453" s="194"/>
      <c r="D453" s="197"/>
      <c r="E453" s="19" t="s">
        <v>69</v>
      </c>
      <c r="F453" s="185"/>
      <c r="G453" s="185"/>
      <c r="H453" s="20">
        <v>44</v>
      </c>
      <c r="I453" s="4">
        <v>89</v>
      </c>
      <c r="J453" s="5">
        <v>3.9</v>
      </c>
      <c r="K453" s="5">
        <v>132600</v>
      </c>
      <c r="L453" s="4">
        <v>3.9</v>
      </c>
      <c r="M453" s="4">
        <v>89</v>
      </c>
    </row>
    <row r="454" spans="1:13" ht="18.75">
      <c r="A454" s="192"/>
      <c r="B454" s="192"/>
      <c r="C454" s="194"/>
      <c r="D454" s="197"/>
      <c r="E454" s="19" t="s">
        <v>79</v>
      </c>
      <c r="F454" s="184" t="s">
        <v>12</v>
      </c>
      <c r="G454" s="184" t="s">
        <v>181</v>
      </c>
      <c r="H454" s="20">
        <v>161</v>
      </c>
      <c r="I454" s="4">
        <v>140</v>
      </c>
      <c r="J454" s="5">
        <v>22.5</v>
      </c>
      <c r="K454" s="5">
        <v>1406250</v>
      </c>
      <c r="L454" s="4">
        <v>22.5</v>
      </c>
      <c r="M454" s="4">
        <v>140</v>
      </c>
    </row>
    <row r="455" spans="1:13" ht="37.5">
      <c r="A455" s="185"/>
      <c r="B455" s="185"/>
      <c r="C455" s="195"/>
      <c r="D455" s="198"/>
      <c r="E455" s="28" t="s">
        <v>196</v>
      </c>
      <c r="F455" s="185"/>
      <c r="G455" s="185"/>
      <c r="H455" s="26">
        <v>179</v>
      </c>
      <c r="I455" s="27">
        <v>20</v>
      </c>
      <c r="J455" s="29">
        <v>3.5</v>
      </c>
      <c r="K455" s="29">
        <v>218750</v>
      </c>
      <c r="L455" s="27">
        <v>3.5</v>
      </c>
      <c r="M455" s="27">
        <v>20</v>
      </c>
    </row>
    <row r="456" spans="1:13" ht="18.75">
      <c r="A456" s="10">
        <v>8</v>
      </c>
      <c r="B456" s="10" t="s">
        <v>176</v>
      </c>
      <c r="C456" s="19" t="s">
        <v>197</v>
      </c>
      <c r="D456" s="21" t="s">
        <v>198</v>
      </c>
      <c r="E456" s="19" t="s">
        <v>145</v>
      </c>
      <c r="F456" s="10" t="s">
        <v>12</v>
      </c>
      <c r="G456" s="10" t="s">
        <v>181</v>
      </c>
      <c r="H456" s="20">
        <v>179</v>
      </c>
      <c r="I456" s="4">
        <v>570</v>
      </c>
      <c r="J456" s="5">
        <v>102</v>
      </c>
      <c r="K456" s="5">
        <v>6375000</v>
      </c>
      <c r="L456" s="4">
        <v>102</v>
      </c>
      <c r="M456" s="4">
        <v>570</v>
      </c>
    </row>
    <row r="457" spans="1:13" s="99" customFormat="1" ht="20.25">
      <c r="A457" s="183" t="s">
        <v>31</v>
      </c>
      <c r="B457" s="183"/>
      <c r="C457" s="183"/>
      <c r="D457" s="183"/>
      <c r="E457" s="183"/>
      <c r="F457" s="183"/>
      <c r="G457" s="183"/>
      <c r="H457" s="183"/>
      <c r="I457" s="100">
        <f>I456+I455+I454+I453+I452+I450+I449+I448+I447+I446+I445+I444+I443+I442+I441+I440+I439+I438+I437+I436+I435+I434+I433+I432+I431+I430+I429+I428+I427</f>
        <v>36792.1</v>
      </c>
      <c r="J457" s="100">
        <f>J456+J455+J454+J453+J452+J450+J449+J448+J447+J446+J445+J444+J443+J442+J441+J440+J439+J438+J437+J436+J435+J434+J433+J432+J431+J430+J429+J428+J427</f>
        <v>1827</v>
      </c>
      <c r="K457" s="100">
        <f>K456+K455+K454+K453+K452+K450+K449+K448+K447+K446+K445+K444+K443+K442+K441+K440+K439+K438+K437+K436+K435+K434+K433+K432+K431+K430+K429+K428+K427</f>
        <v>108117000</v>
      </c>
      <c r="L457" s="100">
        <f>L456+L455+L454+L453+L452+L450+L449+L448+L447+L446+L445+L444+L443+L442+L441+L440+L439+L438+L437+L436+L435+L434+L433+L432+L431+L430+L429+L428+L427</f>
        <v>1827</v>
      </c>
      <c r="M457" s="100">
        <f>M456+M455+M454+M453+M452+M450+M449+M448+M447+M446+M445+M444+M443+M442+M441+M440+M439+M438+M437+M436+M435+M434+M433+M432+M431+M430+M429+M428+M427</f>
        <v>36792.1</v>
      </c>
    </row>
    <row r="458" spans="1:13" ht="18.75">
      <c r="A458" s="186" t="s">
        <v>20</v>
      </c>
      <c r="B458" s="187"/>
      <c r="C458" s="187"/>
      <c r="D458" s="187"/>
      <c r="E458" s="187"/>
      <c r="F458" s="187"/>
      <c r="G458" s="187"/>
      <c r="H458" s="187"/>
      <c r="I458" s="187"/>
      <c r="J458" s="187"/>
      <c r="K458" s="187"/>
      <c r="L458" s="187"/>
      <c r="M458" s="188"/>
    </row>
    <row r="459" spans="1:13" ht="18.75">
      <c r="A459" s="175" t="s">
        <v>24</v>
      </c>
      <c r="B459" s="176"/>
      <c r="C459" s="176"/>
      <c r="D459" s="176"/>
      <c r="E459" s="176"/>
      <c r="F459" s="176"/>
      <c r="G459" s="176"/>
      <c r="H459" s="176"/>
      <c r="I459" s="176"/>
      <c r="J459" s="176"/>
      <c r="K459" s="176"/>
      <c r="L459" s="176"/>
      <c r="M459" s="177"/>
    </row>
    <row r="460" spans="1:13" ht="18.75">
      <c r="A460" s="112">
        <v>1</v>
      </c>
      <c r="B460" s="112" t="s">
        <v>402</v>
      </c>
      <c r="C460" s="112" t="s">
        <v>403</v>
      </c>
      <c r="D460" s="113">
        <v>31140005130</v>
      </c>
      <c r="E460" s="114" t="s">
        <v>11</v>
      </c>
      <c r="F460" s="114" t="s">
        <v>161</v>
      </c>
      <c r="G460" s="19" t="s">
        <v>35</v>
      </c>
      <c r="H460" s="18">
        <v>58</v>
      </c>
      <c r="I460" s="4">
        <v>588.4</v>
      </c>
      <c r="J460" s="134">
        <v>34.130000000000003</v>
      </c>
      <c r="K460" s="135">
        <v>1160420</v>
      </c>
      <c r="L460" s="4">
        <v>34.130000000000003</v>
      </c>
      <c r="M460" s="4">
        <v>588.4</v>
      </c>
    </row>
    <row r="461" spans="1:13" ht="18.75">
      <c r="A461" s="189" t="s">
        <v>301</v>
      </c>
      <c r="B461" s="190"/>
      <c r="C461" s="190"/>
      <c r="D461" s="190"/>
      <c r="E461" s="190"/>
      <c r="F461" s="190"/>
      <c r="G461" s="190"/>
      <c r="H461" s="190"/>
      <c r="I461" s="190"/>
      <c r="J461" s="190"/>
      <c r="K461" s="190"/>
      <c r="L461" s="190"/>
      <c r="M461" s="191"/>
    </row>
    <row r="462" spans="1:13" ht="18.75">
      <c r="A462" s="175" t="s">
        <v>24</v>
      </c>
      <c r="B462" s="176"/>
      <c r="C462" s="176"/>
      <c r="D462" s="176"/>
      <c r="E462" s="176"/>
      <c r="F462" s="176"/>
      <c r="G462" s="176"/>
      <c r="H462" s="176"/>
      <c r="I462" s="176"/>
      <c r="J462" s="176"/>
      <c r="K462" s="176"/>
      <c r="L462" s="176"/>
      <c r="M462" s="177"/>
    </row>
    <row r="463" spans="1:13" ht="18.75">
      <c r="A463" s="178">
        <v>1</v>
      </c>
      <c r="B463" s="181" t="s">
        <v>402</v>
      </c>
      <c r="C463" s="181" t="s">
        <v>404</v>
      </c>
      <c r="D463" s="182">
        <v>90940001432</v>
      </c>
      <c r="E463" s="115" t="s">
        <v>72</v>
      </c>
      <c r="F463" s="115" t="s">
        <v>229</v>
      </c>
      <c r="G463" s="115" t="s">
        <v>225</v>
      </c>
      <c r="H463" s="116">
        <v>1.5</v>
      </c>
      <c r="I463" s="117">
        <v>115</v>
      </c>
      <c r="J463" s="136">
        <v>87.5</v>
      </c>
      <c r="K463" s="135">
        <v>153125</v>
      </c>
      <c r="L463" s="118">
        <v>87.5</v>
      </c>
      <c r="M463" s="117">
        <v>115</v>
      </c>
    </row>
    <row r="464" spans="1:13" ht="18.75">
      <c r="A464" s="179"/>
      <c r="B464" s="181"/>
      <c r="C464" s="181"/>
      <c r="D464" s="182"/>
      <c r="E464" s="115" t="s">
        <v>72</v>
      </c>
      <c r="F464" s="115" t="s">
        <v>230</v>
      </c>
      <c r="G464" s="115" t="s">
        <v>225</v>
      </c>
      <c r="H464" s="116">
        <v>1</v>
      </c>
      <c r="I464" s="117">
        <v>115</v>
      </c>
      <c r="J464" s="136">
        <v>115</v>
      </c>
      <c r="K464" s="135">
        <v>164680</v>
      </c>
      <c r="L464" s="117">
        <v>115</v>
      </c>
      <c r="M464" s="117">
        <v>115</v>
      </c>
    </row>
    <row r="465" spans="1:13" ht="18.75">
      <c r="A465" s="179"/>
      <c r="B465" s="181"/>
      <c r="C465" s="181"/>
      <c r="D465" s="182"/>
      <c r="E465" s="115" t="s">
        <v>72</v>
      </c>
      <c r="F465" s="115" t="s">
        <v>229</v>
      </c>
      <c r="G465" s="115" t="s">
        <v>225</v>
      </c>
      <c r="H465" s="116">
        <v>1.5</v>
      </c>
      <c r="I465" s="117">
        <v>115</v>
      </c>
      <c r="J465" s="136">
        <v>172.5</v>
      </c>
      <c r="K465" s="135">
        <v>301875</v>
      </c>
      <c r="L465" s="118">
        <v>172.5</v>
      </c>
      <c r="M465" s="117">
        <v>115</v>
      </c>
    </row>
    <row r="466" spans="1:13" ht="56.25">
      <c r="A466" s="179"/>
      <c r="B466" s="181"/>
      <c r="C466" s="181"/>
      <c r="D466" s="182"/>
      <c r="E466" s="115" t="s">
        <v>228</v>
      </c>
      <c r="F466" s="119" t="s">
        <v>405</v>
      </c>
      <c r="G466" s="115" t="s">
        <v>367</v>
      </c>
      <c r="H466" s="120">
        <v>129</v>
      </c>
      <c r="I466" s="117">
        <v>50</v>
      </c>
      <c r="J466" s="134">
        <v>6.45</v>
      </c>
      <c r="K466" s="135">
        <v>354750</v>
      </c>
      <c r="L466" s="121">
        <v>6.45</v>
      </c>
      <c r="M466" s="117">
        <v>50</v>
      </c>
    </row>
    <row r="467" spans="1:13" ht="56.25">
      <c r="A467" s="179"/>
      <c r="B467" s="181"/>
      <c r="C467" s="181"/>
      <c r="D467" s="182"/>
      <c r="E467" s="115" t="s">
        <v>389</v>
      </c>
      <c r="F467" s="119" t="s">
        <v>405</v>
      </c>
      <c r="G467" s="115" t="s">
        <v>367</v>
      </c>
      <c r="H467" s="120">
        <v>145</v>
      </c>
      <c r="I467" s="117">
        <v>20</v>
      </c>
      <c r="J467" s="134">
        <v>2.9</v>
      </c>
      <c r="K467" s="135">
        <v>159500</v>
      </c>
      <c r="L467" s="121">
        <v>2.9</v>
      </c>
      <c r="M467" s="117">
        <v>20</v>
      </c>
    </row>
    <row r="468" spans="1:13" ht="56.25">
      <c r="A468" s="179"/>
      <c r="B468" s="181"/>
      <c r="C468" s="181"/>
      <c r="D468" s="182"/>
      <c r="E468" s="115" t="s">
        <v>406</v>
      </c>
      <c r="F468" s="119" t="s">
        <v>405</v>
      </c>
      <c r="G468" s="115" t="s">
        <v>367</v>
      </c>
      <c r="H468" s="120">
        <v>145</v>
      </c>
      <c r="I468" s="117">
        <v>12</v>
      </c>
      <c r="J468" s="134">
        <v>1.74</v>
      </c>
      <c r="K468" s="135">
        <v>95700</v>
      </c>
      <c r="L468" s="121">
        <v>1.74</v>
      </c>
      <c r="M468" s="117">
        <v>12</v>
      </c>
    </row>
    <row r="469" spans="1:13" ht="56.25">
      <c r="A469" s="179"/>
      <c r="B469" s="181"/>
      <c r="C469" s="181"/>
      <c r="D469" s="182"/>
      <c r="E469" s="115" t="s">
        <v>11</v>
      </c>
      <c r="F469" s="119" t="s">
        <v>405</v>
      </c>
      <c r="G469" s="115" t="s">
        <v>367</v>
      </c>
      <c r="H469" s="120">
        <v>42</v>
      </c>
      <c r="I469" s="117">
        <v>167</v>
      </c>
      <c r="J469" s="135">
        <v>7</v>
      </c>
      <c r="K469" s="135">
        <v>385000</v>
      </c>
      <c r="L469" s="121">
        <v>7</v>
      </c>
      <c r="M469" s="117">
        <v>167</v>
      </c>
    </row>
    <row r="470" spans="1:13" ht="56.25">
      <c r="A470" s="179"/>
      <c r="B470" s="181"/>
      <c r="C470" s="181"/>
      <c r="D470" s="182"/>
      <c r="E470" s="115" t="s">
        <v>69</v>
      </c>
      <c r="F470" s="119" t="s">
        <v>405</v>
      </c>
      <c r="G470" s="115" t="s">
        <v>367</v>
      </c>
      <c r="H470" s="120">
        <v>37</v>
      </c>
      <c r="I470" s="117">
        <v>466</v>
      </c>
      <c r="J470" s="134">
        <v>17.239999999999998</v>
      </c>
      <c r="K470" s="135">
        <v>948200</v>
      </c>
      <c r="L470" s="121">
        <v>17.239999999999998</v>
      </c>
      <c r="M470" s="117">
        <v>466</v>
      </c>
    </row>
    <row r="471" spans="1:13" ht="56.25">
      <c r="A471" s="179"/>
      <c r="B471" s="181"/>
      <c r="C471" s="181"/>
      <c r="D471" s="182"/>
      <c r="E471" s="115" t="s">
        <v>72</v>
      </c>
      <c r="F471" s="119" t="s">
        <v>405</v>
      </c>
      <c r="G471" s="115" t="s">
        <v>367</v>
      </c>
      <c r="H471" s="120">
        <v>40</v>
      </c>
      <c r="I471" s="117">
        <v>280</v>
      </c>
      <c r="J471" s="134">
        <v>11.2</v>
      </c>
      <c r="K471" s="135">
        <v>616000</v>
      </c>
      <c r="L471" s="121">
        <v>11.2</v>
      </c>
      <c r="M471" s="117">
        <v>280</v>
      </c>
    </row>
    <row r="472" spans="1:13" ht="56.25">
      <c r="A472" s="180"/>
      <c r="B472" s="181"/>
      <c r="C472" s="181"/>
      <c r="D472" s="182"/>
      <c r="E472" s="115" t="s">
        <v>85</v>
      </c>
      <c r="F472" s="119" t="s">
        <v>405</v>
      </c>
      <c r="G472" s="115" t="s">
        <v>367</v>
      </c>
      <c r="H472" s="120">
        <v>40</v>
      </c>
      <c r="I472" s="117">
        <v>515</v>
      </c>
      <c r="J472" s="134">
        <v>20.6</v>
      </c>
      <c r="K472" s="135">
        <v>1133000</v>
      </c>
      <c r="L472" s="121">
        <v>20.6</v>
      </c>
      <c r="M472" s="117">
        <v>515</v>
      </c>
    </row>
    <row r="473" spans="1:13" ht="56.25">
      <c r="A473" s="114">
        <v>2</v>
      </c>
      <c r="B473" s="114" t="s">
        <v>402</v>
      </c>
      <c r="C473" s="114" t="s">
        <v>403</v>
      </c>
      <c r="D473" s="18">
        <v>31140005130</v>
      </c>
      <c r="E473" s="115" t="s">
        <v>11</v>
      </c>
      <c r="F473" s="119" t="s">
        <v>405</v>
      </c>
      <c r="G473" s="115" t="s">
        <v>367</v>
      </c>
      <c r="H473" s="120">
        <v>42</v>
      </c>
      <c r="I473" s="117">
        <v>390</v>
      </c>
      <c r="J473" s="134">
        <v>16.38</v>
      </c>
      <c r="K473" s="135">
        <v>900900</v>
      </c>
      <c r="L473" s="121">
        <v>16.38</v>
      </c>
      <c r="M473" s="117">
        <v>390</v>
      </c>
    </row>
    <row r="474" spans="1:13" s="99" customFormat="1" ht="20.25">
      <c r="A474" s="183" t="s">
        <v>407</v>
      </c>
      <c r="B474" s="183"/>
      <c r="C474" s="183"/>
      <c r="D474" s="183"/>
      <c r="E474" s="183"/>
      <c r="F474" s="183"/>
      <c r="G474" s="183"/>
      <c r="H474" s="183"/>
      <c r="I474" s="100">
        <f>I473+I472+I471+I470+I469+I468+I467+I466+I465+I464+I463+I460</f>
        <v>2833.4</v>
      </c>
      <c r="J474" s="100">
        <f>J473+J472+J471+J470+J469+J468+J467+J466+J465+J464+J463+J460</f>
        <v>492.64</v>
      </c>
      <c r="K474" s="100">
        <f>K473+K472+K471+K470+K469+K468+K467+K466+K465+K464+K463+K460</f>
        <v>6373150</v>
      </c>
      <c r="L474" s="100">
        <f>L473+L472+L471+L470+L469+L468+L467+L466+L465+L464+L463+L460</f>
        <v>492.64</v>
      </c>
      <c r="M474" s="100">
        <f>M473+M472+M471+M470+M469+M468+M467+M466+M465+M464+M463+M460</f>
        <v>2833.4</v>
      </c>
    </row>
    <row r="475" spans="1:13" ht="18.75">
      <c r="A475" s="171" t="s">
        <v>15</v>
      </c>
      <c r="B475" s="172"/>
      <c r="C475" s="172"/>
      <c r="D475" s="172"/>
      <c r="E475" s="172"/>
      <c r="F475" s="172"/>
      <c r="G475" s="172"/>
      <c r="H475" s="173"/>
      <c r="I475" s="7">
        <f>I474+I457+I424+I398+I355+I329+I260+I241+I204+I188+I181+I159+I138+I122+I103+I74+I32+I18</f>
        <v>773526.98002793302</v>
      </c>
      <c r="J475" s="7">
        <f>J474+J457+J424+J398+J355+J329+J260+J241+J204+J188+J181+J159+J138+J122+J103+J74+J32+J18</f>
        <v>95950.668000000005</v>
      </c>
      <c r="K475" s="169">
        <f>K474+K457+K424+K398+K355+K329+K260+K241+K204+K188+K181+K159+K138+K122+K103+K74+K32+K18</f>
        <v>2174342199.9899998</v>
      </c>
      <c r="L475" s="7">
        <f>L474+L457+L424+L398+L355+L329+L260+L241+L204+L188+L181+L159+L138+L122+L103+L74+L32+L18</f>
        <v>95950.668000000005</v>
      </c>
      <c r="M475" s="8">
        <f>M474+M457+M424+M398+M355+M329+M260+M241+M204+M188+M181+M159+M138+M122+M103+M74+M32+M18</f>
        <v>773526.98499999999</v>
      </c>
    </row>
    <row r="477" spans="1:13" ht="18.75">
      <c r="A477" s="174" t="s">
        <v>427</v>
      </c>
      <c r="B477" s="174"/>
      <c r="C477" s="174"/>
      <c r="D477" s="174"/>
      <c r="E477" s="174"/>
      <c r="F477" s="174"/>
      <c r="G477" s="174"/>
      <c r="H477" s="174"/>
      <c r="I477" s="174"/>
      <c r="J477" s="174"/>
      <c r="K477" s="174"/>
      <c r="L477" s="174"/>
      <c r="M477" s="174"/>
    </row>
    <row r="478" spans="1:13" ht="18.75">
      <c r="B478" s="9"/>
      <c r="C478" s="9"/>
      <c r="D478" s="9"/>
      <c r="E478" s="9"/>
      <c r="F478" s="9"/>
      <c r="G478" s="9"/>
    </row>
    <row r="479" spans="1:13">
      <c r="J479" s="6"/>
      <c r="K479" s="6"/>
    </row>
    <row r="481" spans="11:14" ht="18.75">
      <c r="K481" s="170"/>
      <c r="N481" s="6"/>
    </row>
    <row r="482" spans="11:14">
      <c r="N482" s="6"/>
    </row>
    <row r="483" spans="11:14">
      <c r="K483" s="6"/>
    </row>
    <row r="486" spans="11:14">
      <c r="N486" s="6"/>
    </row>
  </sheetData>
  <mergeCells count="363">
    <mergeCell ref="J24:J25"/>
    <mergeCell ref="L24:L25"/>
    <mergeCell ref="J28:J29"/>
    <mergeCell ref="L28:L29"/>
    <mergeCell ref="J21:J23"/>
    <mergeCell ref="L21:L23"/>
    <mergeCell ref="B70:B71"/>
    <mergeCell ref="A202:M202"/>
    <mergeCell ref="L390:L391"/>
    <mergeCell ref="L374:L376"/>
    <mergeCell ref="L371:L373"/>
    <mergeCell ref="L358:L359"/>
    <mergeCell ref="C58:C59"/>
    <mergeCell ref="D58:D59"/>
    <mergeCell ref="A60:A64"/>
    <mergeCell ref="C60:C64"/>
    <mergeCell ref="D60:D64"/>
    <mergeCell ref="F60:F63"/>
    <mergeCell ref="G60:G63"/>
    <mergeCell ref="B66:B67"/>
    <mergeCell ref="C66:C67"/>
    <mergeCell ref="D66:D67"/>
    <mergeCell ref="C384:C385"/>
    <mergeCell ref="D384:D385"/>
    <mergeCell ref="K358:K359"/>
    <mergeCell ref="K390:K391"/>
    <mergeCell ref="A474:H474"/>
    <mergeCell ref="A33:M33"/>
    <mergeCell ref="A34:M34"/>
    <mergeCell ref="B35:B37"/>
    <mergeCell ref="C35:C37"/>
    <mergeCell ref="D35:D37"/>
    <mergeCell ref="F36:F37"/>
    <mergeCell ref="G36:G37"/>
    <mergeCell ref="B41:B42"/>
    <mergeCell ref="C41:C42"/>
    <mergeCell ref="D41:D42"/>
    <mergeCell ref="B44:B45"/>
    <mergeCell ref="C44:C45"/>
    <mergeCell ref="A51:A55"/>
    <mergeCell ref="B51:B55"/>
    <mergeCell ref="C51:C55"/>
    <mergeCell ref="D51:D55"/>
    <mergeCell ref="F51:F55"/>
    <mergeCell ref="J365:J367"/>
    <mergeCell ref="J358:J359"/>
    <mergeCell ref="G51:G55"/>
    <mergeCell ref="A357:M357"/>
    <mergeCell ref="A35:A37"/>
    <mergeCell ref="A41:A42"/>
    <mergeCell ref="A44:A45"/>
    <mergeCell ref="A56:A57"/>
    <mergeCell ref="A160:M160"/>
    <mergeCell ref="A161:M161"/>
    <mergeCell ref="A162:A174"/>
    <mergeCell ref="C248:C249"/>
    <mergeCell ref="D248:D249"/>
    <mergeCell ref="A235:M235"/>
    <mergeCell ref="B162:B174"/>
    <mergeCell ref="A178:M178"/>
    <mergeCell ref="A179:A180"/>
    <mergeCell ref="B179:B180"/>
    <mergeCell ref="C179:C180"/>
    <mergeCell ref="C162:C174"/>
    <mergeCell ref="D162:D174"/>
    <mergeCell ref="F162:F169"/>
    <mergeCell ref="A194:A196"/>
    <mergeCell ref="A199:M199"/>
    <mergeCell ref="A201:M201"/>
    <mergeCell ref="K162:K169"/>
    <mergeCell ref="F170:F174"/>
    <mergeCell ref="G170:G174"/>
    <mergeCell ref="C258:C259"/>
    <mergeCell ref="A258:A259"/>
    <mergeCell ref="B251:B259"/>
    <mergeCell ref="G214:G215"/>
    <mergeCell ref="D222:D223"/>
    <mergeCell ref="F365:F367"/>
    <mergeCell ref="G365:G367"/>
    <mergeCell ref="A360:A361"/>
    <mergeCell ref="C360:C361"/>
    <mergeCell ref="D360:D361"/>
    <mergeCell ref="E360:E361"/>
    <mergeCell ref="D230:D231"/>
    <mergeCell ref="D214:D215"/>
    <mergeCell ref="B230:B231"/>
    <mergeCell ref="D258:D259"/>
    <mergeCell ref="A214:A215"/>
    <mergeCell ref="C214:C215"/>
    <mergeCell ref="A224:A226"/>
    <mergeCell ref="C224:C226"/>
    <mergeCell ref="A230:A231"/>
    <mergeCell ref="C230:C231"/>
    <mergeCell ref="A358:A359"/>
    <mergeCell ref="F222:F223"/>
    <mergeCell ref="F224:F226"/>
    <mergeCell ref="B360:B361"/>
    <mergeCell ref="B362:B364"/>
    <mergeCell ref="B365:B367"/>
    <mergeCell ref="B368:B370"/>
    <mergeCell ref="B371:B373"/>
    <mergeCell ref="B374:B376"/>
    <mergeCell ref="B378:B379"/>
    <mergeCell ref="H387:H389"/>
    <mergeCell ref="J387:J389"/>
    <mergeCell ref="D387:D389"/>
    <mergeCell ref="B381:B383"/>
    <mergeCell ref="B387:B389"/>
    <mergeCell ref="C368:C370"/>
    <mergeCell ref="D368:D370"/>
    <mergeCell ref="D224:D226"/>
    <mergeCell ref="A387:A389"/>
    <mergeCell ref="C387:C389"/>
    <mergeCell ref="A189:M189"/>
    <mergeCell ref="A190:M190"/>
    <mergeCell ref="A177:M177"/>
    <mergeCell ref="B214:B215"/>
    <mergeCell ref="B222:B223"/>
    <mergeCell ref="B224:B226"/>
    <mergeCell ref="A222:A223"/>
    <mergeCell ref="C222:C223"/>
    <mergeCell ref="G224:G226"/>
    <mergeCell ref="G222:G223"/>
    <mergeCell ref="A362:A364"/>
    <mergeCell ref="C362:C364"/>
    <mergeCell ref="D362:D364"/>
    <mergeCell ref="J362:J364"/>
    <mergeCell ref="A365:A367"/>
    <mergeCell ref="C365:C367"/>
    <mergeCell ref="D365:D367"/>
    <mergeCell ref="A356:M356"/>
    <mergeCell ref="C358:C359"/>
    <mergeCell ref="D358:D359"/>
    <mergeCell ref="B358:B359"/>
    <mergeCell ref="K170:K174"/>
    <mergeCell ref="A188:H188"/>
    <mergeCell ref="F214:F215"/>
    <mergeCell ref="A330:M330"/>
    <mergeCell ref="A331:M331"/>
    <mergeCell ref="A349:M349"/>
    <mergeCell ref="A350:M350"/>
    <mergeCell ref="A355:H355"/>
    <mergeCell ref="B334:B336"/>
    <mergeCell ref="A334:A336"/>
    <mergeCell ref="B337:B338"/>
    <mergeCell ref="A337:A338"/>
    <mergeCell ref="B339:B340"/>
    <mergeCell ref="A339:A340"/>
    <mergeCell ref="B341:B344"/>
    <mergeCell ref="A341:A344"/>
    <mergeCell ref="B346:B347"/>
    <mergeCell ref="A346:A347"/>
    <mergeCell ref="A237:M237"/>
    <mergeCell ref="A238:M238"/>
    <mergeCell ref="A242:M242"/>
    <mergeCell ref="A243:M243"/>
    <mergeCell ref="A250:L250"/>
    <mergeCell ref="B244:B249"/>
    <mergeCell ref="A374:A376"/>
    <mergeCell ref="C374:C376"/>
    <mergeCell ref="D374:D376"/>
    <mergeCell ref="F374:F376"/>
    <mergeCell ref="J378:J379"/>
    <mergeCell ref="A381:A383"/>
    <mergeCell ref="A399:M399"/>
    <mergeCell ref="F387:F389"/>
    <mergeCell ref="G387:G389"/>
    <mergeCell ref="F384:F385"/>
    <mergeCell ref="G384:G385"/>
    <mergeCell ref="B384:B385"/>
    <mergeCell ref="A393:M393"/>
    <mergeCell ref="A394:M394"/>
    <mergeCell ref="A390:A391"/>
    <mergeCell ref="C390:C391"/>
    <mergeCell ref="D390:D391"/>
    <mergeCell ref="F390:F391"/>
    <mergeCell ref="G390:G391"/>
    <mergeCell ref="A384:A385"/>
    <mergeCell ref="F368:F370"/>
    <mergeCell ref="G368:G370"/>
    <mergeCell ref="J368:J370"/>
    <mergeCell ref="A371:A373"/>
    <mergeCell ref="C371:C373"/>
    <mergeCell ref="D371:D373"/>
    <mergeCell ref="F371:F373"/>
    <mergeCell ref="G371:G373"/>
    <mergeCell ref="J371:J373"/>
    <mergeCell ref="A368:A370"/>
    <mergeCell ref="A426:M426"/>
    <mergeCell ref="A427:A430"/>
    <mergeCell ref="B427:B430"/>
    <mergeCell ref="C427:C429"/>
    <mergeCell ref="D427:D429"/>
    <mergeCell ref="G427:G429"/>
    <mergeCell ref="J374:J376"/>
    <mergeCell ref="A378:A379"/>
    <mergeCell ref="C378:C379"/>
    <mergeCell ref="D378:D379"/>
    <mergeCell ref="F378:F379"/>
    <mergeCell ref="G378:G379"/>
    <mergeCell ref="A424:H424"/>
    <mergeCell ref="C381:C383"/>
    <mergeCell ref="D381:D383"/>
    <mergeCell ref="F381:F383"/>
    <mergeCell ref="G381:G383"/>
    <mergeCell ref="J381:J383"/>
    <mergeCell ref="A398:H398"/>
    <mergeCell ref="H390:H391"/>
    <mergeCell ref="A420:M420"/>
    <mergeCell ref="A421:M421"/>
    <mergeCell ref="A411:M411"/>
    <mergeCell ref="A416:M416"/>
    <mergeCell ref="A477:M477"/>
    <mergeCell ref="G435:G442"/>
    <mergeCell ref="F443:F449"/>
    <mergeCell ref="G443:G449"/>
    <mergeCell ref="A451:M451"/>
    <mergeCell ref="A452:A455"/>
    <mergeCell ref="B452:B455"/>
    <mergeCell ref="C452:C455"/>
    <mergeCell ref="D452:D455"/>
    <mergeCell ref="F452:F453"/>
    <mergeCell ref="G452:G453"/>
    <mergeCell ref="A435:A449"/>
    <mergeCell ref="B435:B449"/>
    <mergeCell ref="C435:C449"/>
    <mergeCell ref="D435:D449"/>
    <mergeCell ref="F435:F442"/>
    <mergeCell ref="F454:F455"/>
    <mergeCell ref="G454:G455"/>
    <mergeCell ref="A475:H475"/>
    <mergeCell ref="A458:M458"/>
    <mergeCell ref="A459:M459"/>
    <mergeCell ref="A461:M461"/>
    <mergeCell ref="A462:M462"/>
    <mergeCell ref="A457:H457"/>
    <mergeCell ref="A463:A472"/>
    <mergeCell ref="A206:M206"/>
    <mergeCell ref="A204:H204"/>
    <mergeCell ref="A182:M182"/>
    <mergeCell ref="A183:M183"/>
    <mergeCell ref="A184:A187"/>
    <mergeCell ref="B184:B187"/>
    <mergeCell ref="C184:C187"/>
    <mergeCell ref="D184:D187"/>
    <mergeCell ref="E184:E187"/>
    <mergeCell ref="F195:F196"/>
    <mergeCell ref="G195:G196"/>
    <mergeCell ref="J195:J196"/>
    <mergeCell ref="L195:L196"/>
    <mergeCell ref="D194:D196"/>
    <mergeCell ref="C194:C196"/>
    <mergeCell ref="B194:B196"/>
    <mergeCell ref="A205:M205"/>
    <mergeCell ref="G374:G376"/>
    <mergeCell ref="A432:A433"/>
    <mergeCell ref="B432:B433"/>
    <mergeCell ref="C432:C433"/>
    <mergeCell ref="D432:D433"/>
    <mergeCell ref="G432:G433"/>
    <mergeCell ref="D179:D180"/>
    <mergeCell ref="A181:H181"/>
    <mergeCell ref="C106:C111"/>
    <mergeCell ref="D106:D111"/>
    <mergeCell ref="D114:D116"/>
    <mergeCell ref="J136:J137"/>
    <mergeCell ref="A117:M117"/>
    <mergeCell ref="G162:G169"/>
    <mergeCell ref="C129:C130"/>
    <mergeCell ref="D129:D130"/>
    <mergeCell ref="J129:J130"/>
    <mergeCell ref="A118:M118"/>
    <mergeCell ref="A122:H122"/>
    <mergeCell ref="A159:H159"/>
    <mergeCell ref="J390:J391"/>
    <mergeCell ref="B390:B391"/>
    <mergeCell ref="A400:M400"/>
    <mergeCell ref="A248:A249"/>
    <mergeCell ref="A260:H260"/>
    <mergeCell ref="A241:H241"/>
    <mergeCell ref="A425:M425"/>
    <mergeCell ref="A138:H138"/>
    <mergeCell ref="A132:M132"/>
    <mergeCell ref="A134:M134"/>
    <mergeCell ref="A135:M135"/>
    <mergeCell ref="A136:A137"/>
    <mergeCell ref="B136:B137"/>
    <mergeCell ref="C136:C137"/>
    <mergeCell ref="D136:D137"/>
    <mergeCell ref="L136:L137"/>
    <mergeCell ref="K136:K137"/>
    <mergeCell ref="A18:H18"/>
    <mergeCell ref="A19:M19"/>
    <mergeCell ref="A20:M20"/>
    <mergeCell ref="A69:M69"/>
    <mergeCell ref="A75:M75"/>
    <mergeCell ref="A76:M76"/>
    <mergeCell ref="A74:H74"/>
    <mergeCell ref="A65:M65"/>
    <mergeCell ref="M125:M128"/>
    <mergeCell ref="B56:B57"/>
    <mergeCell ref="C56:C57"/>
    <mergeCell ref="D56:D57"/>
    <mergeCell ref="B60:B64"/>
    <mergeCell ref="C70:C71"/>
    <mergeCell ref="G70:G71"/>
    <mergeCell ref="F66:F67"/>
    <mergeCell ref="G66:G67"/>
    <mergeCell ref="A87:M87"/>
    <mergeCell ref="A92:M92"/>
    <mergeCell ref="A96:M96"/>
    <mergeCell ref="A97:M97"/>
    <mergeCell ref="A99:M99"/>
    <mergeCell ref="A103:H103"/>
    <mergeCell ref="A104:M104"/>
    <mergeCell ref="A26:M26"/>
    <mergeCell ref="A27:M27"/>
    <mergeCell ref="A58:A59"/>
    <mergeCell ref="B58:B59"/>
    <mergeCell ref="A139:M139"/>
    <mergeCell ref="A140:M140"/>
    <mergeCell ref="A114:A116"/>
    <mergeCell ref="B114:B116"/>
    <mergeCell ref="C114:C116"/>
    <mergeCell ref="K129:K130"/>
    <mergeCell ref="L129:L130"/>
    <mergeCell ref="M129:M130"/>
    <mergeCell ref="K125:K128"/>
    <mergeCell ref="A105:M105"/>
    <mergeCell ref="A113:M113"/>
    <mergeCell ref="A106:A111"/>
    <mergeCell ref="B106:B111"/>
    <mergeCell ref="D119:D121"/>
    <mergeCell ref="C119:C121"/>
    <mergeCell ref="B119:B121"/>
    <mergeCell ref="A119:A121"/>
    <mergeCell ref="A68:M68"/>
    <mergeCell ref="A70:A71"/>
    <mergeCell ref="M136:M137"/>
    <mergeCell ref="B463:B472"/>
    <mergeCell ref="C463:C472"/>
    <mergeCell ref="D463:D472"/>
    <mergeCell ref="A7:M7"/>
    <mergeCell ref="A11:M11"/>
    <mergeCell ref="A12:M12"/>
    <mergeCell ref="A14:M14"/>
    <mergeCell ref="A261:M261"/>
    <mergeCell ref="A262:M262"/>
    <mergeCell ref="A310:M310"/>
    <mergeCell ref="A311:M311"/>
    <mergeCell ref="A329:H329"/>
    <mergeCell ref="A123:M123"/>
    <mergeCell ref="A124:M124"/>
    <mergeCell ref="A125:A130"/>
    <mergeCell ref="B125:B130"/>
    <mergeCell ref="C125:C128"/>
    <mergeCell ref="J125:J128"/>
    <mergeCell ref="D125:D128"/>
    <mergeCell ref="L125:L128"/>
    <mergeCell ref="A16:M16"/>
    <mergeCell ref="A66:A67"/>
    <mergeCell ref="A30:M30"/>
    <mergeCell ref="A32:H32"/>
  </mergeCells>
  <phoneticPr fontId="0" type="noConversion"/>
  <pageMargins left="0.51181102362204722" right="0.70866141732283472" top="0.74803149606299213" bottom="0.74803149606299213" header="0.31496062992125984" footer="0.31496062992125984"/>
  <pageSetup paperSize="9" scale="44" orientation="landscape" verticalDpi="0" r:id="rId1"/>
  <rowBreaks count="12" manualBreakCount="12">
    <brk id="32" max="12" man="1"/>
    <brk id="86" max="12" man="1"/>
    <brk id="122" max="12" man="1"/>
    <brk id="159" max="12" man="1"/>
    <brk id="204" max="12" man="1"/>
    <brk id="260" max="12" man="1"/>
    <brk id="301" max="12" man="1"/>
    <brk id="343" max="12" man="1"/>
    <brk id="383" max="12" man="1"/>
    <brk id="424" max="12" man="1"/>
    <brk id="457" max="12" man="1"/>
    <brk id="47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6" sqref="H26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34" sqref="H34"/>
    </sheetView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годовой (каз)</vt:lpstr>
      <vt:lpstr>годовой</vt:lpstr>
      <vt:lpstr>Лист2</vt:lpstr>
      <vt:lpstr>Лист3</vt:lpstr>
      <vt:lpstr>годовой!OLE_LINK1</vt:lpstr>
      <vt:lpstr>'годовой (каз)'!OLE_LINK1</vt:lpstr>
      <vt:lpstr>годовой!Область_печати</vt:lpstr>
      <vt:lpstr>'годовой (каз)'!Область_печати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ush-kesk</dc:creator>
  <cp:lastModifiedBy>ush-kesk</cp:lastModifiedBy>
  <cp:lastPrinted>2017-12-15T06:26:25Z</cp:lastPrinted>
  <dcterms:created xsi:type="dcterms:W3CDTF">2016-12-23T03:29:07Z</dcterms:created>
  <dcterms:modified xsi:type="dcterms:W3CDTF">2017-12-15T06:26:28Z</dcterms:modified>
</cp:coreProperties>
</file>