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ено" sheetId="1" r:id="rId1"/>
  </sheets>
  <externalReferences>
    <externalReference r:id="rId2"/>
  </externalReferences>
  <definedNames>
    <definedName name="_xlnm.Print_Area" localSheetId="0">сено!$A$1:$K$27</definedName>
  </definedNames>
  <calcPr calcId="145621"/>
</workbook>
</file>

<file path=xl/calcChain.xml><?xml version="1.0" encoding="utf-8"?>
<calcChain xmlns="http://schemas.openxmlformats.org/spreadsheetml/2006/main">
  <c r="K27" i="1" l="1"/>
  <c r="H27" i="1"/>
  <c r="F27" i="1"/>
  <c r="D27" i="1"/>
  <c r="L27" i="1" s="1"/>
  <c r="C27" i="1"/>
  <c r="L26" i="1"/>
  <c r="K26" i="1"/>
  <c r="J26" i="1"/>
  <c r="I26" i="1"/>
  <c r="M26" i="1" s="1"/>
  <c r="G26" i="1"/>
  <c r="E26" i="1"/>
  <c r="L25" i="1"/>
  <c r="K25" i="1"/>
  <c r="J25" i="1"/>
  <c r="I25" i="1"/>
  <c r="M25" i="1" s="1"/>
  <c r="G25" i="1"/>
  <c r="E25" i="1"/>
  <c r="L24" i="1"/>
  <c r="K24" i="1"/>
  <c r="J24" i="1"/>
  <c r="I24" i="1"/>
  <c r="M24" i="1" s="1"/>
  <c r="G24" i="1"/>
  <c r="E24" i="1"/>
  <c r="M23" i="1"/>
  <c r="L23" i="1"/>
  <c r="K23" i="1"/>
  <c r="J23" i="1"/>
  <c r="I23" i="1"/>
  <c r="G23" i="1"/>
  <c r="E23" i="1"/>
  <c r="M22" i="1"/>
  <c r="L22" i="1"/>
  <c r="K22" i="1"/>
  <c r="J22" i="1"/>
  <c r="I22" i="1"/>
  <c r="G22" i="1"/>
  <c r="E22" i="1"/>
  <c r="L21" i="1"/>
  <c r="K21" i="1"/>
  <c r="J21" i="1"/>
  <c r="I21" i="1"/>
  <c r="M21" i="1" s="1"/>
  <c r="G21" i="1"/>
  <c r="E21" i="1"/>
  <c r="L20" i="1"/>
  <c r="K20" i="1"/>
  <c r="J20" i="1"/>
  <c r="I20" i="1"/>
  <c r="M20" i="1" s="1"/>
  <c r="G20" i="1"/>
  <c r="E20" i="1"/>
  <c r="L19" i="1"/>
  <c r="K19" i="1"/>
  <c r="J19" i="1"/>
  <c r="I19" i="1"/>
  <c r="M19" i="1" s="1"/>
  <c r="G19" i="1"/>
  <c r="E19" i="1"/>
  <c r="L18" i="1"/>
  <c r="K18" i="1"/>
  <c r="J18" i="1"/>
  <c r="I18" i="1"/>
  <c r="M18" i="1" s="1"/>
  <c r="G18" i="1"/>
  <c r="E18" i="1"/>
  <c r="L17" i="1"/>
  <c r="K17" i="1"/>
  <c r="J17" i="1"/>
  <c r="I17" i="1"/>
  <c r="M17" i="1" s="1"/>
  <c r="G17" i="1"/>
  <c r="E17" i="1"/>
  <c r="L16" i="1"/>
  <c r="K16" i="1"/>
  <c r="J16" i="1"/>
  <c r="I16" i="1"/>
  <c r="M16" i="1" s="1"/>
  <c r="G16" i="1"/>
  <c r="E16" i="1"/>
  <c r="L15" i="1"/>
  <c r="K15" i="1"/>
  <c r="J15" i="1"/>
  <c r="I15" i="1"/>
  <c r="M15" i="1" s="1"/>
  <c r="G15" i="1"/>
  <c r="E15" i="1"/>
  <c r="M14" i="1"/>
  <c r="L14" i="1"/>
  <c r="K14" i="1"/>
  <c r="J14" i="1"/>
  <c r="I14" i="1"/>
  <c r="G14" i="1"/>
  <c r="E14" i="1"/>
  <c r="L13" i="1"/>
  <c r="K13" i="1"/>
  <c r="J13" i="1"/>
  <c r="I13" i="1"/>
  <c r="M13" i="1" s="1"/>
  <c r="G13" i="1"/>
  <c r="E13" i="1"/>
  <c r="L12" i="1"/>
  <c r="K12" i="1"/>
  <c r="J12" i="1"/>
  <c r="I12" i="1"/>
  <c r="M12" i="1" s="1"/>
  <c r="G12" i="1"/>
  <c r="E12" i="1"/>
  <c r="L11" i="1"/>
  <c r="K11" i="1"/>
  <c r="J11" i="1"/>
  <c r="I11" i="1"/>
  <c r="M11" i="1" s="1"/>
  <c r="G11" i="1"/>
  <c r="E11" i="1"/>
  <c r="L10" i="1"/>
  <c r="K10" i="1"/>
  <c r="J10" i="1"/>
  <c r="I10" i="1"/>
  <c r="M10" i="1" s="1"/>
  <c r="G10" i="1"/>
  <c r="E10" i="1"/>
  <c r="L9" i="1"/>
  <c r="K9" i="1"/>
  <c r="J9" i="1"/>
  <c r="I9" i="1"/>
  <c r="M9" i="1" s="1"/>
  <c r="G9" i="1"/>
  <c r="E9" i="1"/>
  <c r="L8" i="1"/>
  <c r="K8" i="1"/>
  <c r="J8" i="1"/>
  <c r="I8" i="1"/>
  <c r="M8" i="1" s="1"/>
  <c r="G8" i="1"/>
  <c r="E8" i="1"/>
  <c r="E27" i="1" l="1"/>
  <c r="G27" i="1"/>
  <c r="I27" i="1"/>
  <c r="M27" i="1" s="1"/>
  <c r="J27" i="1"/>
</calcChain>
</file>

<file path=xl/sharedStrings.xml><?xml version="1.0" encoding="utf-8"?>
<sst xmlns="http://schemas.openxmlformats.org/spreadsheetml/2006/main" count="35" uniqueCount="35">
  <si>
    <t>Оперативная информация</t>
  </si>
  <si>
    <t>по заготовке сена</t>
  </si>
  <si>
    <t>в районах Акмолинской области по состоянию на 17 августа 2016 года.</t>
  </si>
  <si>
    <t>№ п/п</t>
  </si>
  <si>
    <t>Наименование районов</t>
  </si>
  <si>
    <t>Заготовка сена, тыс.тонн</t>
  </si>
  <si>
    <t>остаток прошлого года, тыс.     тонн</t>
  </si>
  <si>
    <t>наличие с остатком прошлого года,тыс.      тонн</t>
  </si>
  <si>
    <t>.+/-  к годовой потребности</t>
  </si>
  <si>
    <t>справочно было всего заготовлено в 2015 г. тыс.тонн</t>
  </si>
  <si>
    <t>Потребность годовая</t>
  </si>
  <si>
    <t>фактически заготовлено  в 2016 г. тыс. тонн</t>
  </si>
  <si>
    <t>% к  годовой потребности</t>
  </si>
  <si>
    <t>было      заготовлено в 2015 г. на эту дату,тыс.      тонн</t>
  </si>
  <si>
    <t>+/- в 2016 г  к 2015 г.</t>
  </si>
  <si>
    <t>Аккольский</t>
  </si>
  <si>
    <t>Аршалынский</t>
  </si>
  <si>
    <t>Астраханский</t>
  </si>
  <si>
    <t>Атбасарский</t>
  </si>
  <si>
    <t>Буландинский</t>
  </si>
  <si>
    <t>Бурабайский</t>
  </si>
  <si>
    <t>Егиндыкольский</t>
  </si>
  <si>
    <t>Енбекшильдерский</t>
  </si>
  <si>
    <t>Ерейментауский</t>
  </si>
  <si>
    <t>Есильский</t>
  </si>
  <si>
    <t>Жаксынский</t>
  </si>
  <si>
    <t>Жаркаинский</t>
  </si>
  <si>
    <t>Зерендинский</t>
  </si>
  <si>
    <t>Коргалжинский</t>
  </si>
  <si>
    <t>Сандыктауский</t>
  </si>
  <si>
    <t>Целиноградский</t>
  </si>
  <si>
    <t>Шортандинский</t>
  </si>
  <si>
    <t>г.Кокшетау</t>
  </si>
  <si>
    <t>г.Степногорск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</si>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</sst>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0" fontId="3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2;&#1072;&#1088;&#1082;&#1077;&#1090;&#1080;&#1085;&#1075;\&#1040;&#1079;&#1077;&#1088;&#1073;&#1072;&#1077;&#1074;%20&#1058;&#1072;&#1083;&#1075;&#1072;&#1090;\&#1057;&#1045;&#1053;&#1054;%202004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годовая-акиму и зам ак"/>
      <sheetName val="2015-МСХ"/>
      <sheetName val="2015-годовая-акиму и зам акиму"/>
      <sheetName val="2015-1,5- годов -заключит. "/>
      <sheetName val="2014-МСХ "/>
      <sheetName val="2014-годовая-акимат  "/>
      <sheetName val="2014-1,5- годов "/>
      <sheetName val="2013-МСХ"/>
      <sheetName val="2013-сено-Акимат"/>
      <sheetName val="2013-2-х годов"/>
      <sheetName val="2012-МСХ"/>
      <sheetName val="2012-1,5 годов"/>
      <sheetName val="2012-сено-Акимат"/>
      <sheetName val="2011-МСХ"/>
      <sheetName val="2011-1,5 годов-заключит."/>
      <sheetName val="2011-сено"/>
      <sheetName val="2010-МСХ"/>
      <sheetName val="2010-сено"/>
      <sheetName val="2009-МСХ"/>
      <sheetName val="2009-сено-ЗАКЛЮЧИТЕЛЬНАЯ"/>
      <sheetName val="2008-МСХ"/>
      <sheetName val="2008-сено на сайт"/>
      <sheetName val="2008-сено-заключит"/>
      <sheetName val="2007-сено-заключит."/>
      <sheetName val="2006-МСХ"/>
      <sheetName val="2006-сено-заключит."/>
      <sheetName val="закл 2000-2007"/>
      <sheetName val="2005-каз яз"/>
      <sheetName val="2004-заключит"/>
      <sheetName val="2005)"/>
      <sheetName val="2005-по постановлению-заключит"/>
      <sheetName val="2005-МСХ"/>
      <sheetName val="Лист3"/>
    </sheetNames>
    <sheetDataSet>
      <sheetData sheetId="0"/>
      <sheetData sheetId="1"/>
      <sheetData sheetId="2"/>
      <sheetData sheetId="3">
        <row r="8">
          <cell r="E8">
            <v>77.7</v>
          </cell>
        </row>
        <row r="9">
          <cell r="E9">
            <v>57.3</v>
          </cell>
        </row>
        <row r="10">
          <cell r="E10">
            <v>104.2</v>
          </cell>
        </row>
        <row r="11">
          <cell r="E11">
            <v>121.8</v>
          </cell>
        </row>
        <row r="12">
          <cell r="E12">
            <v>81.400000000000006</v>
          </cell>
        </row>
        <row r="13">
          <cell r="E13">
            <v>111.6</v>
          </cell>
        </row>
        <row r="14">
          <cell r="E14">
            <v>29.1</v>
          </cell>
        </row>
        <row r="15">
          <cell r="E15">
            <v>99.9</v>
          </cell>
        </row>
        <row r="16">
          <cell r="E16">
            <v>172.8</v>
          </cell>
        </row>
        <row r="17">
          <cell r="E17">
            <v>50.2</v>
          </cell>
        </row>
        <row r="18">
          <cell r="E18">
            <v>88.5</v>
          </cell>
        </row>
        <row r="19">
          <cell r="E19">
            <v>51.9</v>
          </cell>
        </row>
        <row r="20">
          <cell r="E20">
            <v>162</v>
          </cell>
        </row>
        <row r="21">
          <cell r="E21">
            <v>94.8</v>
          </cell>
        </row>
        <row r="22">
          <cell r="E22">
            <v>74.7</v>
          </cell>
        </row>
        <row r="23">
          <cell r="E23">
            <v>122.7</v>
          </cell>
        </row>
        <row r="24">
          <cell r="E24">
            <v>59.4</v>
          </cell>
        </row>
        <row r="25">
          <cell r="E25">
            <v>13.7</v>
          </cell>
        </row>
        <row r="26">
          <cell r="E26">
            <v>41.7</v>
          </cell>
        </row>
        <row r="27">
          <cell r="E27">
            <v>1615.4000000000003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"/>
  <sheetViews>
    <sheetView tabSelected="1" zoomScaleNormal="100" zoomScaleSheetLayoutView="90" workbookViewId="0">
      <selection activeCell="D14" sqref="D14"/>
    </sheetView>
  </sheetViews>
  <sheetFormatPr defaultRowHeight="12.75" x14ac:dyDescent="0.2"/>
  <cols>
    <col min="1" max="1" width="4" style="2" customWidth="1"/>
    <col min="2" max="2" width="23.7109375" style="2" customWidth="1"/>
    <col min="3" max="4" width="17.42578125" style="2" customWidth="1"/>
    <col min="5" max="6" width="17.85546875" style="2" customWidth="1"/>
    <col min="7" max="7" width="14.85546875" style="2" customWidth="1"/>
    <col min="8" max="8" width="13.85546875" style="2" customWidth="1"/>
    <col min="9" max="9" width="14.5703125" style="2" customWidth="1"/>
    <col min="10" max="10" width="16.7109375" style="2" customWidth="1"/>
    <col min="11" max="11" width="17.140625" style="2" customWidth="1"/>
    <col min="12" max="16384" width="9.140625" style="2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8.75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8" customFormat="1" ht="27" customHeight="1" x14ac:dyDescent="0.2">
      <c r="A4" s="4" t="s">
        <v>3</v>
      </c>
      <c r="B4" s="4" t="s">
        <v>4</v>
      </c>
      <c r="C4" s="5" t="s">
        <v>5</v>
      </c>
      <c r="D4" s="5"/>
      <c r="E4" s="5"/>
      <c r="F4" s="5"/>
      <c r="G4" s="5"/>
      <c r="H4" s="4" t="s">
        <v>6</v>
      </c>
      <c r="I4" s="4" t="s">
        <v>7</v>
      </c>
      <c r="J4" s="6" t="s">
        <v>8</v>
      </c>
      <c r="K4" s="7" t="s">
        <v>9</v>
      </c>
    </row>
    <row r="5" spans="1:14" s="8" customFormat="1" ht="12.75" customHeight="1" x14ac:dyDescent="0.2">
      <c r="A5" s="9"/>
      <c r="B5" s="9"/>
      <c r="C5" s="4" t="s">
        <v>10</v>
      </c>
      <c r="D5" s="10" t="s">
        <v>11</v>
      </c>
      <c r="E5" s="7" t="s">
        <v>12</v>
      </c>
      <c r="F5" s="11" t="s">
        <v>13</v>
      </c>
      <c r="G5" s="12" t="s">
        <v>14</v>
      </c>
      <c r="H5" s="9"/>
      <c r="I5" s="9"/>
      <c r="J5" s="13"/>
      <c r="K5" s="14"/>
    </row>
    <row r="6" spans="1:14" s="8" customFormat="1" ht="15" customHeight="1" x14ac:dyDescent="0.2">
      <c r="A6" s="9"/>
      <c r="B6" s="9"/>
      <c r="C6" s="9"/>
      <c r="D6" s="10"/>
      <c r="E6" s="14"/>
      <c r="F6" s="11"/>
      <c r="G6" s="12"/>
      <c r="H6" s="9"/>
      <c r="I6" s="9"/>
      <c r="J6" s="13"/>
      <c r="K6" s="14"/>
    </row>
    <row r="7" spans="1:14" s="8" customFormat="1" ht="52.5" customHeight="1" x14ac:dyDescent="0.2">
      <c r="A7" s="15"/>
      <c r="B7" s="15"/>
      <c r="C7" s="15"/>
      <c r="D7" s="10"/>
      <c r="E7" s="16"/>
      <c r="F7" s="11"/>
      <c r="G7" s="12"/>
      <c r="H7" s="15"/>
      <c r="I7" s="15"/>
      <c r="J7" s="17"/>
      <c r="K7" s="16"/>
    </row>
    <row r="8" spans="1:14" ht="24" customHeight="1" x14ac:dyDescent="0.2">
      <c r="A8" s="18">
        <v>1</v>
      </c>
      <c r="B8" s="19" t="s">
        <v>15</v>
      </c>
      <c r="C8" s="20">
        <v>50.82</v>
      </c>
      <c r="D8" s="20">
        <v>52.3</v>
      </c>
      <c r="E8" s="20">
        <f t="shared" ref="E8:E27" si="0">D8/C8*100</f>
        <v>102.91223927587563</v>
      </c>
      <c r="F8" s="20">
        <v>77.7</v>
      </c>
      <c r="G8" s="20">
        <f t="shared" ref="G8:G27" si="1">D8-F8</f>
        <v>-25.400000000000006</v>
      </c>
      <c r="H8" s="21">
        <v>34</v>
      </c>
      <c r="I8" s="20">
        <f t="shared" ref="I8:I27" si="2">D8+H8</f>
        <v>86.3</v>
      </c>
      <c r="J8" s="20">
        <f>D8+H8-C8</f>
        <v>35.479999999999997</v>
      </c>
      <c r="K8" s="21">
        <f>'[1]2015-1,5- годов -заключит. '!E8</f>
        <v>77.7</v>
      </c>
      <c r="L8" s="22">
        <f>D8+H8</f>
        <v>86.3</v>
      </c>
      <c r="M8" s="22">
        <f>I8-C8</f>
        <v>35.479999999999997</v>
      </c>
      <c r="N8" s="22"/>
    </row>
    <row r="9" spans="1:14" ht="24" customHeight="1" x14ac:dyDescent="0.2">
      <c r="A9" s="18">
        <v>2</v>
      </c>
      <c r="B9" s="19" t="s">
        <v>16</v>
      </c>
      <c r="C9" s="20">
        <v>36.341999999999999</v>
      </c>
      <c r="D9" s="20">
        <v>35.9</v>
      </c>
      <c r="E9" s="20">
        <f t="shared" si="0"/>
        <v>98.783776346926416</v>
      </c>
      <c r="F9" s="20">
        <v>57.3</v>
      </c>
      <c r="G9" s="20">
        <f t="shared" si="1"/>
        <v>-21.4</v>
      </c>
      <c r="H9" s="21">
        <v>4.194</v>
      </c>
      <c r="I9" s="20">
        <f t="shared" si="2"/>
        <v>40.094000000000001</v>
      </c>
      <c r="J9" s="20">
        <f t="shared" ref="J9:J27" si="3">D9+H9-C9</f>
        <v>3.7520000000000024</v>
      </c>
      <c r="K9" s="21">
        <f>'[1]2015-1,5- годов -заключит. '!E9</f>
        <v>57.3</v>
      </c>
      <c r="L9" s="22">
        <f t="shared" ref="L9:L27" si="4">D9+H9</f>
        <v>40.094000000000001</v>
      </c>
      <c r="M9" s="22">
        <f t="shared" ref="M9:M27" si="5">I9-C9</f>
        <v>3.7520000000000024</v>
      </c>
    </row>
    <row r="10" spans="1:14" ht="24" customHeight="1" x14ac:dyDescent="0.2">
      <c r="A10" s="18">
        <v>3</v>
      </c>
      <c r="B10" s="19" t="s">
        <v>17</v>
      </c>
      <c r="C10" s="20">
        <v>63.514000000000003</v>
      </c>
      <c r="D10" s="20">
        <v>63.6</v>
      </c>
      <c r="E10" s="20">
        <f t="shared" si="0"/>
        <v>100.13540321818812</v>
      </c>
      <c r="F10" s="20">
        <v>104.2</v>
      </c>
      <c r="G10" s="20">
        <f t="shared" si="1"/>
        <v>-40.6</v>
      </c>
      <c r="H10" s="21">
        <v>23</v>
      </c>
      <c r="I10" s="20">
        <f t="shared" si="2"/>
        <v>86.6</v>
      </c>
      <c r="J10" s="20">
        <f t="shared" si="3"/>
        <v>23.085999999999991</v>
      </c>
      <c r="K10" s="21">
        <f>'[1]2015-1,5- годов -заключит. '!E10</f>
        <v>104.2</v>
      </c>
      <c r="L10" s="22">
        <f t="shared" si="4"/>
        <v>86.6</v>
      </c>
      <c r="M10" s="22">
        <f t="shared" si="5"/>
        <v>23.085999999999991</v>
      </c>
    </row>
    <row r="11" spans="1:14" ht="24" customHeight="1" x14ac:dyDescent="0.2">
      <c r="A11" s="18">
        <v>4</v>
      </c>
      <c r="B11" s="19" t="s">
        <v>18</v>
      </c>
      <c r="C11" s="20">
        <v>79.66</v>
      </c>
      <c r="D11" s="20">
        <v>98</v>
      </c>
      <c r="E11" s="20">
        <f t="shared" si="0"/>
        <v>123.02284710017575</v>
      </c>
      <c r="F11" s="20">
        <v>121.8</v>
      </c>
      <c r="G11" s="20">
        <f t="shared" si="1"/>
        <v>-23.799999999999997</v>
      </c>
      <c r="H11" s="21">
        <v>4.13</v>
      </c>
      <c r="I11" s="20">
        <f t="shared" si="2"/>
        <v>102.13</v>
      </c>
      <c r="J11" s="20">
        <f t="shared" si="3"/>
        <v>22.47</v>
      </c>
      <c r="K11" s="21">
        <f>'[1]2015-1,5- годов -заключит. '!E11</f>
        <v>121.8</v>
      </c>
      <c r="L11" s="22">
        <f t="shared" si="4"/>
        <v>102.13</v>
      </c>
      <c r="M11" s="22">
        <f t="shared" si="5"/>
        <v>22.47</v>
      </c>
    </row>
    <row r="12" spans="1:14" ht="24" customHeight="1" x14ac:dyDescent="0.2">
      <c r="A12" s="18">
        <v>5</v>
      </c>
      <c r="B12" s="19" t="s">
        <v>19</v>
      </c>
      <c r="C12" s="20">
        <v>48.848999999999997</v>
      </c>
      <c r="D12" s="20">
        <v>48.848999999999997</v>
      </c>
      <c r="E12" s="20">
        <f t="shared" si="0"/>
        <v>100</v>
      </c>
      <c r="F12" s="20">
        <v>81.400000000000006</v>
      </c>
      <c r="G12" s="20">
        <f t="shared" si="1"/>
        <v>-32.551000000000009</v>
      </c>
      <c r="H12" s="21">
        <v>24.5</v>
      </c>
      <c r="I12" s="20">
        <f t="shared" si="2"/>
        <v>73.34899999999999</v>
      </c>
      <c r="J12" s="20">
        <f t="shared" si="3"/>
        <v>24.499999999999993</v>
      </c>
      <c r="K12" s="21">
        <f>'[1]2015-1,5- годов -заключит. '!E12</f>
        <v>81.400000000000006</v>
      </c>
      <c r="L12" s="22">
        <f t="shared" si="4"/>
        <v>73.34899999999999</v>
      </c>
      <c r="M12" s="22">
        <f t="shared" si="5"/>
        <v>24.499999999999993</v>
      </c>
    </row>
    <row r="13" spans="1:14" ht="24" customHeight="1" x14ac:dyDescent="0.2">
      <c r="A13" s="18">
        <v>6</v>
      </c>
      <c r="B13" s="19" t="s">
        <v>20</v>
      </c>
      <c r="C13" s="20">
        <v>76.284000000000006</v>
      </c>
      <c r="D13" s="20">
        <v>76.284000000000006</v>
      </c>
      <c r="E13" s="20">
        <f t="shared" si="0"/>
        <v>100</v>
      </c>
      <c r="F13" s="20">
        <v>111.6</v>
      </c>
      <c r="G13" s="20">
        <f t="shared" si="1"/>
        <v>-35.315999999999988</v>
      </c>
      <c r="H13" s="21">
        <v>15</v>
      </c>
      <c r="I13" s="20">
        <f t="shared" si="2"/>
        <v>91.284000000000006</v>
      </c>
      <c r="J13" s="20">
        <f t="shared" si="3"/>
        <v>15</v>
      </c>
      <c r="K13" s="21">
        <f>'[1]2015-1,5- годов -заключит. '!E13</f>
        <v>111.6</v>
      </c>
      <c r="L13" s="22">
        <f t="shared" si="4"/>
        <v>91.284000000000006</v>
      </c>
      <c r="M13" s="22">
        <f t="shared" si="5"/>
        <v>15</v>
      </c>
    </row>
    <row r="14" spans="1:14" ht="24" customHeight="1" x14ac:dyDescent="0.2">
      <c r="A14" s="18">
        <v>7</v>
      </c>
      <c r="B14" s="19" t="s">
        <v>21</v>
      </c>
      <c r="C14" s="20">
        <v>19.329999999999998</v>
      </c>
      <c r="D14" s="20">
        <v>19.329999999999998</v>
      </c>
      <c r="E14" s="20">
        <f t="shared" si="0"/>
        <v>100</v>
      </c>
      <c r="F14" s="20">
        <v>29.1</v>
      </c>
      <c r="G14" s="20">
        <f t="shared" si="1"/>
        <v>-9.7700000000000031</v>
      </c>
      <c r="H14" s="21">
        <v>1.5</v>
      </c>
      <c r="I14" s="20">
        <f t="shared" si="2"/>
        <v>20.83</v>
      </c>
      <c r="J14" s="20">
        <f t="shared" si="3"/>
        <v>1.5</v>
      </c>
      <c r="K14" s="21">
        <f>'[1]2015-1,5- годов -заключит. '!E14</f>
        <v>29.1</v>
      </c>
      <c r="L14" s="22">
        <f t="shared" si="4"/>
        <v>20.83</v>
      </c>
      <c r="M14" s="22">
        <f t="shared" si="5"/>
        <v>1.5</v>
      </c>
    </row>
    <row r="15" spans="1:14" ht="24" customHeight="1" x14ac:dyDescent="0.2">
      <c r="A15" s="18">
        <v>8</v>
      </c>
      <c r="B15" s="19" t="s">
        <v>22</v>
      </c>
      <c r="C15" s="20">
        <v>66.632000000000005</v>
      </c>
      <c r="D15" s="20">
        <v>66.632000000000005</v>
      </c>
      <c r="E15" s="20">
        <f t="shared" si="0"/>
        <v>100</v>
      </c>
      <c r="F15" s="20">
        <v>99.9</v>
      </c>
      <c r="G15" s="20">
        <f t="shared" si="1"/>
        <v>-33.268000000000001</v>
      </c>
      <c r="H15" s="21">
        <v>0.86399999999999999</v>
      </c>
      <c r="I15" s="20">
        <f t="shared" si="2"/>
        <v>67.496000000000009</v>
      </c>
      <c r="J15" s="20">
        <f t="shared" si="3"/>
        <v>0.86400000000000432</v>
      </c>
      <c r="K15" s="21">
        <f>'[1]2015-1,5- годов -заключит. '!E15</f>
        <v>99.9</v>
      </c>
      <c r="L15" s="22">
        <f t="shared" si="4"/>
        <v>67.496000000000009</v>
      </c>
      <c r="M15" s="22">
        <f t="shared" si="5"/>
        <v>0.86400000000000432</v>
      </c>
    </row>
    <row r="16" spans="1:14" ht="24" customHeight="1" x14ac:dyDescent="0.2">
      <c r="A16" s="18">
        <v>9</v>
      </c>
      <c r="B16" s="19" t="s">
        <v>23</v>
      </c>
      <c r="C16" s="20">
        <v>117.373</v>
      </c>
      <c r="D16" s="20">
        <v>117.373</v>
      </c>
      <c r="E16" s="20">
        <f t="shared" si="0"/>
        <v>100</v>
      </c>
      <c r="F16" s="20">
        <v>172.8</v>
      </c>
      <c r="G16" s="20">
        <f t="shared" si="1"/>
        <v>-55.427000000000007</v>
      </c>
      <c r="H16" s="21">
        <v>0.43</v>
      </c>
      <c r="I16" s="20">
        <f t="shared" si="2"/>
        <v>117.80300000000001</v>
      </c>
      <c r="J16" s="20">
        <f t="shared" si="3"/>
        <v>0.43000000000000682</v>
      </c>
      <c r="K16" s="21">
        <f>'[1]2015-1,5- годов -заключит. '!E16</f>
        <v>172.8</v>
      </c>
      <c r="L16" s="22">
        <f t="shared" si="4"/>
        <v>117.80300000000001</v>
      </c>
      <c r="M16" s="22">
        <f t="shared" si="5"/>
        <v>0.43000000000000682</v>
      </c>
    </row>
    <row r="17" spans="1:13" ht="24" customHeight="1" x14ac:dyDescent="0.2">
      <c r="A17" s="18">
        <v>10</v>
      </c>
      <c r="B17" s="19" t="s">
        <v>24</v>
      </c>
      <c r="C17" s="20">
        <v>34.411999999999999</v>
      </c>
      <c r="D17" s="20">
        <v>35</v>
      </c>
      <c r="E17" s="20">
        <f t="shared" si="0"/>
        <v>101.7087062652563</v>
      </c>
      <c r="F17" s="20">
        <v>50.2</v>
      </c>
      <c r="G17" s="20">
        <f t="shared" si="1"/>
        <v>-15.200000000000003</v>
      </c>
      <c r="H17" s="21">
        <v>5.7140000000000004</v>
      </c>
      <c r="I17" s="20">
        <f t="shared" si="2"/>
        <v>40.713999999999999</v>
      </c>
      <c r="J17" s="20">
        <f t="shared" si="3"/>
        <v>6.3019999999999996</v>
      </c>
      <c r="K17" s="21">
        <f>'[1]2015-1,5- годов -заключит. '!E17</f>
        <v>50.2</v>
      </c>
      <c r="L17" s="22">
        <f t="shared" si="4"/>
        <v>40.713999999999999</v>
      </c>
      <c r="M17" s="22">
        <f t="shared" si="5"/>
        <v>6.3019999999999996</v>
      </c>
    </row>
    <row r="18" spans="1:13" ht="24" customHeight="1" x14ac:dyDescent="0.2">
      <c r="A18" s="18">
        <v>11</v>
      </c>
      <c r="B18" s="19" t="s">
        <v>25</v>
      </c>
      <c r="C18" s="20">
        <v>53.936999999999998</v>
      </c>
      <c r="D18" s="20">
        <v>53.936999999999998</v>
      </c>
      <c r="E18" s="20">
        <f t="shared" si="0"/>
        <v>100</v>
      </c>
      <c r="F18" s="20">
        <v>88.5</v>
      </c>
      <c r="G18" s="20">
        <f t="shared" si="1"/>
        <v>-34.563000000000002</v>
      </c>
      <c r="H18" s="21">
        <v>4.3380000000000001</v>
      </c>
      <c r="I18" s="20">
        <f t="shared" si="2"/>
        <v>58.274999999999999</v>
      </c>
      <c r="J18" s="20">
        <f t="shared" si="3"/>
        <v>4.338000000000001</v>
      </c>
      <c r="K18" s="21">
        <f>'[1]2015-1,5- годов -заключит. '!E18</f>
        <v>88.5</v>
      </c>
      <c r="L18" s="22">
        <f t="shared" si="4"/>
        <v>58.274999999999999</v>
      </c>
      <c r="M18" s="22">
        <f t="shared" si="5"/>
        <v>4.338000000000001</v>
      </c>
    </row>
    <row r="19" spans="1:13" ht="24" customHeight="1" x14ac:dyDescent="0.2">
      <c r="A19" s="18">
        <v>12</v>
      </c>
      <c r="B19" s="19" t="s">
        <v>26</v>
      </c>
      <c r="C19" s="20">
        <v>34.165999999999997</v>
      </c>
      <c r="D19" s="20">
        <v>34.165999999999997</v>
      </c>
      <c r="E19" s="20">
        <f t="shared" si="0"/>
        <v>100</v>
      </c>
      <c r="F19" s="20">
        <v>51.3</v>
      </c>
      <c r="G19" s="20">
        <f t="shared" si="1"/>
        <v>-17.134</v>
      </c>
      <c r="H19" s="21">
        <v>0.1</v>
      </c>
      <c r="I19" s="20">
        <f t="shared" si="2"/>
        <v>34.265999999999998</v>
      </c>
      <c r="J19" s="20">
        <f t="shared" si="3"/>
        <v>0.10000000000000142</v>
      </c>
      <c r="K19" s="21">
        <f>'[1]2015-1,5- годов -заключит. '!E19</f>
        <v>51.9</v>
      </c>
      <c r="L19" s="22">
        <f t="shared" si="4"/>
        <v>34.265999999999998</v>
      </c>
      <c r="M19" s="22">
        <f t="shared" si="5"/>
        <v>0.10000000000000142</v>
      </c>
    </row>
    <row r="20" spans="1:13" ht="24" customHeight="1" x14ac:dyDescent="0.2">
      <c r="A20" s="18">
        <v>13</v>
      </c>
      <c r="B20" s="19" t="s">
        <v>27</v>
      </c>
      <c r="C20" s="20">
        <v>110.892</v>
      </c>
      <c r="D20" s="20">
        <v>109.2</v>
      </c>
      <c r="E20" s="20">
        <f t="shared" si="0"/>
        <v>98.474191104858789</v>
      </c>
      <c r="F20" s="20">
        <v>162</v>
      </c>
      <c r="G20" s="20">
        <f t="shared" si="1"/>
        <v>-52.8</v>
      </c>
      <c r="H20" s="21">
        <v>4.8600000000000003</v>
      </c>
      <c r="I20" s="20">
        <f t="shared" si="2"/>
        <v>114.06</v>
      </c>
      <c r="J20" s="20">
        <f t="shared" si="3"/>
        <v>3.1680000000000064</v>
      </c>
      <c r="K20" s="21">
        <f>'[1]2015-1,5- годов -заключит. '!E20</f>
        <v>162</v>
      </c>
      <c r="L20" s="22">
        <f t="shared" si="4"/>
        <v>114.06</v>
      </c>
      <c r="M20" s="22">
        <f t="shared" si="5"/>
        <v>3.1680000000000064</v>
      </c>
    </row>
    <row r="21" spans="1:13" ht="24" customHeight="1" x14ac:dyDescent="0.2">
      <c r="A21" s="18">
        <v>14</v>
      </c>
      <c r="B21" s="19" t="s">
        <v>28</v>
      </c>
      <c r="C21" s="20">
        <v>58.094999999999999</v>
      </c>
      <c r="D21" s="20">
        <v>58.094999999999999</v>
      </c>
      <c r="E21" s="20">
        <f t="shared" si="0"/>
        <v>100</v>
      </c>
      <c r="F21" s="20">
        <v>94.8</v>
      </c>
      <c r="G21" s="20">
        <f t="shared" si="1"/>
        <v>-36.704999999999998</v>
      </c>
      <c r="H21" s="21">
        <v>1.2170000000000001</v>
      </c>
      <c r="I21" s="20">
        <f t="shared" si="2"/>
        <v>59.311999999999998</v>
      </c>
      <c r="J21" s="20">
        <f t="shared" si="3"/>
        <v>1.2169999999999987</v>
      </c>
      <c r="K21" s="21">
        <f>'[1]2015-1,5- годов -заключит. '!E21</f>
        <v>94.8</v>
      </c>
      <c r="L21" s="22">
        <f t="shared" si="4"/>
        <v>59.311999999999998</v>
      </c>
      <c r="M21" s="22">
        <f t="shared" si="5"/>
        <v>1.2169999999999987</v>
      </c>
    </row>
    <row r="22" spans="1:13" ht="24" customHeight="1" x14ac:dyDescent="0.2">
      <c r="A22" s="18">
        <v>15</v>
      </c>
      <c r="B22" s="19" t="s">
        <v>29</v>
      </c>
      <c r="C22" s="20">
        <v>50.609000000000002</v>
      </c>
      <c r="D22" s="20">
        <v>47.3</v>
      </c>
      <c r="E22" s="20">
        <f t="shared" si="0"/>
        <v>93.461637258195168</v>
      </c>
      <c r="F22" s="20">
        <v>74.7</v>
      </c>
      <c r="G22" s="20">
        <f t="shared" si="1"/>
        <v>-27.400000000000006</v>
      </c>
      <c r="H22" s="21">
        <v>25</v>
      </c>
      <c r="I22" s="20">
        <f t="shared" si="2"/>
        <v>72.3</v>
      </c>
      <c r="J22" s="20">
        <f t="shared" si="3"/>
        <v>21.690999999999995</v>
      </c>
      <c r="K22" s="21">
        <f>'[1]2015-1,5- годов -заключит. '!E22</f>
        <v>74.7</v>
      </c>
      <c r="L22" s="22">
        <f t="shared" si="4"/>
        <v>72.3</v>
      </c>
      <c r="M22" s="22">
        <f t="shared" si="5"/>
        <v>21.690999999999995</v>
      </c>
    </row>
    <row r="23" spans="1:13" ht="24" customHeight="1" x14ac:dyDescent="0.2">
      <c r="A23" s="18">
        <v>16</v>
      </c>
      <c r="B23" s="19" t="s">
        <v>30</v>
      </c>
      <c r="C23" s="20">
        <v>81.427000000000007</v>
      </c>
      <c r="D23" s="20">
        <v>81.427000000000007</v>
      </c>
      <c r="E23" s="20">
        <f t="shared" si="0"/>
        <v>100</v>
      </c>
      <c r="F23" s="20">
        <v>122.7</v>
      </c>
      <c r="G23" s="20">
        <f t="shared" si="1"/>
        <v>-41.272999999999996</v>
      </c>
      <c r="H23" s="21">
        <v>0</v>
      </c>
      <c r="I23" s="20">
        <f t="shared" si="2"/>
        <v>81.427000000000007</v>
      </c>
      <c r="J23" s="20">
        <f t="shared" si="3"/>
        <v>0</v>
      </c>
      <c r="K23" s="21">
        <f>'[1]2015-1,5- годов -заключит. '!E23</f>
        <v>122.7</v>
      </c>
      <c r="L23" s="22">
        <f t="shared" si="4"/>
        <v>81.427000000000007</v>
      </c>
      <c r="M23" s="22">
        <f t="shared" si="5"/>
        <v>0</v>
      </c>
    </row>
    <row r="24" spans="1:13" ht="24" customHeight="1" x14ac:dyDescent="0.2">
      <c r="A24" s="18">
        <v>17</v>
      </c>
      <c r="B24" s="19" t="s">
        <v>31</v>
      </c>
      <c r="C24" s="20">
        <v>38.42</v>
      </c>
      <c r="D24" s="20">
        <v>38.42</v>
      </c>
      <c r="E24" s="20">
        <f t="shared" si="0"/>
        <v>100</v>
      </c>
      <c r="F24" s="20">
        <v>58.8</v>
      </c>
      <c r="G24" s="20">
        <f t="shared" si="1"/>
        <v>-20.379999999999995</v>
      </c>
      <c r="H24" s="21">
        <v>9.1999999999999993</v>
      </c>
      <c r="I24" s="20">
        <f t="shared" si="2"/>
        <v>47.620000000000005</v>
      </c>
      <c r="J24" s="20">
        <f t="shared" si="3"/>
        <v>9.2000000000000028</v>
      </c>
      <c r="K24" s="21">
        <f>'[1]2015-1,5- годов -заключит. '!E24</f>
        <v>59.4</v>
      </c>
      <c r="L24" s="22">
        <f t="shared" si="4"/>
        <v>47.620000000000005</v>
      </c>
      <c r="M24" s="22">
        <f t="shared" si="5"/>
        <v>9.2000000000000028</v>
      </c>
    </row>
    <row r="25" spans="1:13" ht="24" customHeight="1" x14ac:dyDescent="0.2">
      <c r="A25" s="19"/>
      <c r="B25" s="19" t="s">
        <v>32</v>
      </c>
      <c r="C25" s="20">
        <v>9.2539999999999996</v>
      </c>
      <c r="D25" s="20">
        <v>9.1999999999999993</v>
      </c>
      <c r="E25" s="20">
        <f t="shared" si="0"/>
        <v>99.416468554138746</v>
      </c>
      <c r="F25" s="20">
        <v>13.7</v>
      </c>
      <c r="G25" s="20">
        <f t="shared" si="1"/>
        <v>-4.5</v>
      </c>
      <c r="H25" s="21">
        <v>0</v>
      </c>
      <c r="I25" s="20">
        <f t="shared" si="2"/>
        <v>9.1999999999999993</v>
      </c>
      <c r="J25" s="20">
        <f t="shared" si="3"/>
        <v>-5.400000000000027E-2</v>
      </c>
      <c r="K25" s="21">
        <f>'[1]2015-1,5- годов -заключит. '!E25</f>
        <v>13.7</v>
      </c>
      <c r="L25" s="22">
        <f t="shared" si="4"/>
        <v>9.1999999999999993</v>
      </c>
      <c r="M25" s="22">
        <f t="shared" si="5"/>
        <v>-5.400000000000027E-2</v>
      </c>
    </row>
    <row r="26" spans="1:13" ht="24" customHeight="1" x14ac:dyDescent="0.2">
      <c r="A26" s="19"/>
      <c r="B26" s="19" t="s">
        <v>33</v>
      </c>
      <c r="C26" s="20">
        <v>30.238</v>
      </c>
      <c r="D26" s="20">
        <v>30.3</v>
      </c>
      <c r="E26" s="20">
        <f t="shared" si="0"/>
        <v>100.20504001587408</v>
      </c>
      <c r="F26" s="20">
        <v>41.7</v>
      </c>
      <c r="G26" s="20">
        <f t="shared" si="1"/>
        <v>-11.400000000000002</v>
      </c>
      <c r="H26" s="21">
        <v>15.8</v>
      </c>
      <c r="I26" s="20">
        <f t="shared" si="2"/>
        <v>46.1</v>
      </c>
      <c r="J26" s="20">
        <f t="shared" si="3"/>
        <v>15.862000000000002</v>
      </c>
      <c r="K26" s="21">
        <f>'[1]2015-1,5- годов -заключит. '!E26</f>
        <v>41.7</v>
      </c>
      <c r="L26" s="22">
        <f t="shared" si="4"/>
        <v>46.1</v>
      </c>
      <c r="M26" s="22">
        <f t="shared" si="5"/>
        <v>15.862000000000002</v>
      </c>
    </row>
    <row r="27" spans="1:13" ht="24" customHeight="1" x14ac:dyDescent="0.2">
      <c r="A27" s="23"/>
      <c r="B27" s="24" t="s">
        <v>34</v>
      </c>
      <c r="C27" s="25">
        <f>SUM(C8:C26)</f>
        <v>1060.2540000000001</v>
      </c>
      <c r="D27" s="25">
        <f>SUM(D8:D26)</f>
        <v>1075.3130000000001</v>
      </c>
      <c r="E27" s="25">
        <f t="shared" si="0"/>
        <v>101.42032003651956</v>
      </c>
      <c r="F27" s="25">
        <f>SUM(F8:F26)</f>
        <v>1614.2</v>
      </c>
      <c r="G27" s="26">
        <f t="shared" si="1"/>
        <v>-538.88699999999994</v>
      </c>
      <c r="H27" s="26">
        <f>SUM(H8:H26)</f>
        <v>173.84699999999998</v>
      </c>
      <c r="I27" s="26">
        <f t="shared" si="2"/>
        <v>1249.1600000000001</v>
      </c>
      <c r="J27" s="25">
        <f t="shared" si="3"/>
        <v>188.90599999999995</v>
      </c>
      <c r="K27" s="26">
        <f>'[1]2015-1,5- годов -заключит. '!E27</f>
        <v>1615.4000000000003</v>
      </c>
      <c r="L27" s="22">
        <f t="shared" si="4"/>
        <v>1249.1600000000001</v>
      </c>
      <c r="M27" s="22">
        <f t="shared" si="5"/>
        <v>188.90599999999995</v>
      </c>
    </row>
    <row r="28" spans="1:13" x14ac:dyDescent="0.2">
      <c r="A28" s="27"/>
      <c r="B28" s="27"/>
      <c r="C28" s="27"/>
      <c r="D28" s="27"/>
      <c r="E28" s="27"/>
      <c r="F28" s="28"/>
      <c r="G28" s="27"/>
      <c r="H28" s="27"/>
      <c r="I28" s="27"/>
      <c r="J28" s="27"/>
      <c r="K28" s="27"/>
    </row>
  </sheetData>
  <mergeCells count="15">
    <mergeCell ref="C5:C7"/>
    <mergeCell ref="D5:D7"/>
    <mergeCell ref="E5:E7"/>
    <mergeCell ref="F5:F7"/>
    <mergeCell ref="G5:G7"/>
    <mergeCell ref="A1:K1"/>
    <mergeCell ref="A2:K2"/>
    <mergeCell ref="A3:K3"/>
    <mergeCell ref="A4:A7"/>
    <mergeCell ref="B4:B7"/>
    <mergeCell ref="C4:G4"/>
    <mergeCell ref="H4:H7"/>
    <mergeCell ref="I4:I7"/>
    <mergeCell ref="J4:J7"/>
    <mergeCell ref="K4:K7"/>
  </mergeCells>
  <pageMargins left="0.32" right="0.17" top="0.41" bottom="0.16" header="0.3" footer="0.17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сено</vt:lpstr>
      <vt:lpstr>сено!Область_печати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Talgat</dc:creator>
  <cp:lastModifiedBy>Talgat</cp:lastModifiedBy>
  <dcterms:created xsi:type="dcterms:W3CDTF">2016-08-17T09:24:18Z</dcterms:created>
  <dcterms:modified xsi:type="dcterms:W3CDTF">2016-08-17T09:24:50Z</dcterms:modified>
</cp:coreProperties>
</file>